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Default Extension="wmf" ContentType="image/x-wmf"/>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Default Extension="gif" ContentType="image/gif"/>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20" yWindow="105" windowWidth="5820" windowHeight="3435" tabRatio="497"/>
  </bookViews>
  <sheets>
    <sheet name="ΠΕΡΙΕΧΟΜΕΝΑ" sheetId="2" r:id="rId1"/>
    <sheet name="Μέγιστος Κοινός Διαιρέτης" sheetId="24" r:id="rId2"/>
    <sheet name="Απλοποίηση κλασμάτων" sheetId="22" r:id="rId3"/>
    <sheet name="Καταχρηστικά κλάσμ σε επιφάνεια" sheetId="40" r:id="rId4"/>
    <sheet name="Καταχρηστικά και μικτά νέο" sheetId="73" r:id="rId5"/>
    <sheet name="Καταχρηστικά και μικτά κλάσμ." sheetId="28" r:id="rId6"/>
    <sheet name="Πολλαπλασιασμός κλασμάτων" sheetId="74" r:id="rId7"/>
    <sheet name="Διαίρεση κλασμάτων με αντιστροφ" sheetId="21" r:id="rId8"/>
    <sheet name="Διαίρεση κλασμάτων με ομώνυμα" sheetId="75" r:id="rId9"/>
    <sheet name="Διαίρεση κλασμάτων με σχήματα" sheetId="37" r:id="rId10"/>
  </sheets>
  <calcPr calcId="125725"/>
</workbook>
</file>

<file path=xl/calcChain.xml><?xml version="1.0" encoding="utf-8"?>
<calcChain xmlns="http://schemas.openxmlformats.org/spreadsheetml/2006/main">
  <c r="I365" i="21"/>
  <c r="M351"/>
  <c r="M345"/>
  <c r="M338"/>
  <c r="M332"/>
  <c r="S321" i="75"/>
  <c r="W321" s="1"/>
  <c r="J324"/>
  <c r="P323"/>
  <c r="N323"/>
  <c r="L323"/>
  <c r="J323"/>
  <c r="H323"/>
  <c r="G323"/>
  <c r="V321"/>
  <c r="U321"/>
  <c r="J318"/>
  <c r="H318"/>
  <c r="J316"/>
  <c r="P315"/>
  <c r="N315"/>
  <c r="L315"/>
  <c r="J315"/>
  <c r="H315"/>
  <c r="G315"/>
  <c r="V313"/>
  <c r="U313"/>
  <c r="T313" s="1"/>
  <c r="W313" s="1"/>
  <c r="J310"/>
  <c r="H310"/>
  <c r="J308"/>
  <c r="P307"/>
  <c r="N307"/>
  <c r="L307"/>
  <c r="J307"/>
  <c r="H307"/>
  <c r="G307"/>
  <c r="V305"/>
  <c r="U305"/>
  <c r="T305" s="1"/>
  <c r="W305" s="1"/>
  <c r="J302"/>
  <c r="H302"/>
  <c r="Q297"/>
  <c r="W297" s="1"/>
  <c r="J300"/>
  <c r="N299"/>
  <c r="L299"/>
  <c r="J299"/>
  <c r="H299"/>
  <c r="G299"/>
  <c r="V297"/>
  <c r="U297"/>
  <c r="J294"/>
  <c r="H294"/>
  <c r="T288"/>
  <c r="W288" s="1"/>
  <c r="J291"/>
  <c r="P290"/>
  <c r="N290"/>
  <c r="L290"/>
  <c r="J290"/>
  <c r="H290"/>
  <c r="G290"/>
  <c r="V288"/>
  <c r="U288"/>
  <c r="J285"/>
  <c r="H285"/>
  <c r="R279"/>
  <c r="U279"/>
  <c r="T279"/>
  <c r="O281"/>
  <c r="I276"/>
  <c r="G276"/>
  <c r="I282"/>
  <c r="M281"/>
  <c r="K281"/>
  <c r="I281"/>
  <c r="G281"/>
  <c r="F281"/>
  <c r="I266"/>
  <c r="I260"/>
  <c r="G260"/>
  <c r="I252"/>
  <c r="G252"/>
  <c r="I258"/>
  <c r="G249"/>
  <c r="I237"/>
  <c r="G237"/>
  <c r="G222"/>
  <c r="I243"/>
  <c r="I222"/>
  <c r="I228"/>
  <c r="M265"/>
  <c r="K265"/>
  <c r="M257"/>
  <c r="K257"/>
  <c r="M253"/>
  <c r="M238"/>
  <c r="K238"/>
  <c r="K253"/>
  <c r="I257"/>
  <c r="G257"/>
  <c r="L247"/>
  <c r="U247" s="1"/>
  <c r="R240"/>
  <c r="U240" s="1"/>
  <c r="M242"/>
  <c r="K242"/>
  <c r="I242"/>
  <c r="G242"/>
  <c r="L232"/>
  <c r="I234"/>
  <c r="G234"/>
  <c r="P225"/>
  <c r="M223"/>
  <c r="M227"/>
  <c r="K227"/>
  <c r="K223"/>
  <c r="G227"/>
  <c r="K327" l="1"/>
  <c r="I265"/>
  <c r="G265"/>
  <c r="F265"/>
  <c r="P263"/>
  <c r="U263" s="1"/>
  <c r="F257"/>
  <c r="P255"/>
  <c r="U255" s="1"/>
  <c r="I249"/>
  <c r="F249"/>
  <c r="P247"/>
  <c r="F242"/>
  <c r="O242"/>
  <c r="F234"/>
  <c r="U232"/>
  <c r="I227"/>
  <c r="F227"/>
  <c r="L72" i="37"/>
  <c r="M56"/>
  <c r="L49"/>
  <c r="M29"/>
  <c r="L22"/>
  <c r="K268" i="75" l="1"/>
  <c r="F209"/>
  <c r="D209"/>
  <c r="U207"/>
  <c r="F205"/>
  <c r="D205"/>
  <c r="U203"/>
  <c r="F201"/>
  <c r="D201"/>
  <c r="U199"/>
  <c r="F197"/>
  <c r="D197"/>
  <c r="U195"/>
  <c r="F193"/>
  <c r="D193"/>
  <c r="U191"/>
  <c r="F188"/>
  <c r="D188"/>
  <c r="F184"/>
  <c r="D184"/>
  <c r="M166"/>
  <c r="U164" s="1"/>
  <c r="J166"/>
  <c r="H166"/>
  <c r="F166"/>
  <c r="D166"/>
  <c r="H161"/>
  <c r="F161"/>
  <c r="D161"/>
  <c r="B161"/>
  <c r="L158"/>
  <c r="U156" s="1"/>
  <c r="J158"/>
  <c r="H158"/>
  <c r="F158"/>
  <c r="D158"/>
  <c r="H153"/>
  <c r="F153"/>
  <c r="D153"/>
  <c r="B153"/>
  <c r="M150"/>
  <c r="J150"/>
  <c r="H150"/>
  <c r="F150"/>
  <c r="D150"/>
  <c r="H145"/>
  <c r="F145"/>
  <c r="D145"/>
  <c r="B145"/>
  <c r="M142"/>
  <c r="U140" s="1"/>
  <c r="J142"/>
  <c r="H142"/>
  <c r="F142"/>
  <c r="D142"/>
  <c r="H137"/>
  <c r="F137"/>
  <c r="D137"/>
  <c r="B137"/>
  <c r="L134"/>
  <c r="U132" s="1"/>
  <c r="J134"/>
  <c r="H134"/>
  <c r="F134"/>
  <c r="D134"/>
  <c r="H129"/>
  <c r="F129"/>
  <c r="D129"/>
  <c r="B129"/>
  <c r="L126"/>
  <c r="J126"/>
  <c r="H126"/>
  <c r="F126"/>
  <c r="D126"/>
  <c r="H121"/>
  <c r="F121"/>
  <c r="D121"/>
  <c r="B121"/>
  <c r="M109"/>
  <c r="U107" s="1"/>
  <c r="J109"/>
  <c r="H109"/>
  <c r="F109"/>
  <c r="D109"/>
  <c r="H104"/>
  <c r="F104"/>
  <c r="D104"/>
  <c r="B104"/>
  <c r="J101"/>
  <c r="H101"/>
  <c r="F101"/>
  <c r="D101"/>
  <c r="U99"/>
  <c r="H96"/>
  <c r="F96"/>
  <c r="D96"/>
  <c r="B96"/>
  <c r="M93"/>
  <c r="J93"/>
  <c r="H93"/>
  <c r="F93"/>
  <c r="D93"/>
  <c r="U91"/>
  <c r="H88"/>
  <c r="F88"/>
  <c r="D88"/>
  <c r="B88"/>
  <c r="J85"/>
  <c r="H85"/>
  <c r="F85"/>
  <c r="D85"/>
  <c r="U83"/>
  <c r="H80"/>
  <c r="F80"/>
  <c r="D80"/>
  <c r="B80"/>
  <c r="M77"/>
  <c r="U75" s="1"/>
  <c r="J77"/>
  <c r="H77"/>
  <c r="F77"/>
  <c r="D77"/>
  <c r="H72"/>
  <c r="F72"/>
  <c r="D72"/>
  <c r="B72"/>
  <c r="M69"/>
  <c r="U67" s="1"/>
  <c r="J69"/>
  <c r="H69"/>
  <c r="F69"/>
  <c r="D69"/>
  <c r="H64"/>
  <c r="F64"/>
  <c r="D64"/>
  <c r="B64"/>
  <c r="M61"/>
  <c r="U59" s="1"/>
  <c r="J61"/>
  <c r="H61"/>
  <c r="F61"/>
  <c r="D61"/>
  <c r="H56"/>
  <c r="F56"/>
  <c r="D56"/>
  <c r="B56"/>
  <c r="M53"/>
  <c r="U51" s="1"/>
  <c r="J53"/>
  <c r="H53"/>
  <c r="F53"/>
  <c r="D53"/>
  <c r="H48"/>
  <c r="F48"/>
  <c r="D48"/>
  <c r="B48"/>
  <c r="L45"/>
  <c r="U43" s="1"/>
  <c r="J45"/>
  <c r="H45"/>
  <c r="F45"/>
  <c r="D45"/>
  <c r="H40"/>
  <c r="F40"/>
  <c r="D40"/>
  <c r="B40"/>
  <c r="M37"/>
  <c r="J37"/>
  <c r="H37"/>
  <c r="F37"/>
  <c r="D37"/>
  <c r="H32"/>
  <c r="F32"/>
  <c r="D32"/>
  <c r="B32"/>
  <c r="M29"/>
  <c r="J29"/>
  <c r="H29"/>
  <c r="F29"/>
  <c r="D29"/>
  <c r="H24"/>
  <c r="F24"/>
  <c r="D24"/>
  <c r="B24"/>
  <c r="U35" l="1"/>
  <c r="K110" s="1"/>
  <c r="K210"/>
  <c r="U148"/>
  <c r="K168" s="1"/>
  <c r="N524" i="21"/>
  <c r="L524"/>
  <c r="M523"/>
  <c r="J523"/>
  <c r="H523"/>
  <c r="U520" s="1"/>
  <c r="Q520"/>
  <c r="N518"/>
  <c r="L518"/>
  <c r="N516"/>
  <c r="L516"/>
  <c r="M515"/>
  <c r="J515"/>
  <c r="H515"/>
  <c r="U512"/>
  <c r="Q512"/>
  <c r="N510"/>
  <c r="L510"/>
  <c r="N507"/>
  <c r="L507"/>
  <c r="P506"/>
  <c r="M506"/>
  <c r="J506"/>
  <c r="H506"/>
  <c r="U503" s="1"/>
  <c r="T503"/>
  <c r="N501"/>
  <c r="L501"/>
  <c r="N499"/>
  <c r="L499"/>
  <c r="P498"/>
  <c r="M498"/>
  <c r="J498"/>
  <c r="H498"/>
  <c r="U495" s="1"/>
  <c r="T495"/>
  <c r="N493"/>
  <c r="L493"/>
  <c r="N491"/>
  <c r="L491"/>
  <c r="P490"/>
  <c r="M490"/>
  <c r="J490"/>
  <c r="H490"/>
  <c r="U487" s="1"/>
  <c r="T487"/>
  <c r="N485"/>
  <c r="L485"/>
  <c r="N483"/>
  <c r="L483"/>
  <c r="P482"/>
  <c r="M482"/>
  <c r="J482"/>
  <c r="H482"/>
  <c r="U479" s="1"/>
  <c r="T479"/>
  <c r="N477"/>
  <c r="L477"/>
  <c r="N475"/>
  <c r="L475"/>
  <c r="P474"/>
  <c r="M474"/>
  <c r="J474"/>
  <c r="H474"/>
  <c r="U471" s="1"/>
  <c r="T471"/>
  <c r="N469"/>
  <c r="L469"/>
  <c r="N467"/>
  <c r="L467"/>
  <c r="P466"/>
  <c r="M466"/>
  <c r="J466"/>
  <c r="H466"/>
  <c r="U463" s="1"/>
  <c r="T463"/>
  <c r="N461"/>
  <c r="L461"/>
  <c r="N458"/>
  <c r="M458"/>
  <c r="L458"/>
  <c r="J458"/>
  <c r="H458"/>
  <c r="P457"/>
  <c r="U454" s="1"/>
  <c r="T454"/>
  <c r="N452"/>
  <c r="L452"/>
  <c r="N449"/>
  <c r="L449"/>
  <c r="P448"/>
  <c r="M448"/>
  <c r="J448"/>
  <c r="H448"/>
  <c r="U445" s="1"/>
  <c r="T445"/>
  <c r="N443"/>
  <c r="L443"/>
  <c r="N441"/>
  <c r="L441"/>
  <c r="P440"/>
  <c r="M440"/>
  <c r="J440"/>
  <c r="H440"/>
  <c r="T437"/>
  <c r="N435"/>
  <c r="L435"/>
  <c r="P432"/>
  <c r="N432"/>
  <c r="M432"/>
  <c r="L432"/>
  <c r="J432"/>
  <c r="H432"/>
  <c r="U429" s="1"/>
  <c r="T429"/>
  <c r="N428"/>
  <c r="L428"/>
  <c r="N426"/>
  <c r="M426"/>
  <c r="L426"/>
  <c r="J426"/>
  <c r="H426"/>
  <c r="P425"/>
  <c r="T422"/>
  <c r="Q407"/>
  <c r="K407"/>
  <c r="I407"/>
  <c r="G407"/>
  <c r="U403" s="1"/>
  <c r="O403"/>
  <c r="I401"/>
  <c r="Q397"/>
  <c r="K397"/>
  <c r="I397"/>
  <c r="G397"/>
  <c r="U393"/>
  <c r="O393"/>
  <c r="I391"/>
  <c r="Q387"/>
  <c r="K387"/>
  <c r="I387"/>
  <c r="G387"/>
  <c r="U383" s="1"/>
  <c r="O383"/>
  <c r="I381"/>
  <c r="Q377"/>
  <c r="K377"/>
  <c r="I377"/>
  <c r="G377"/>
  <c r="U374"/>
  <c r="O374"/>
  <c r="I373"/>
  <c r="Q369"/>
  <c r="K369"/>
  <c r="I369"/>
  <c r="G369"/>
  <c r="U366" s="1"/>
  <c r="N366"/>
  <c r="M361"/>
  <c r="K361"/>
  <c r="I361"/>
  <c r="G361"/>
  <c r="F361"/>
  <c r="U437" l="1"/>
  <c r="K529" s="1"/>
  <c r="U359"/>
  <c r="P359"/>
  <c r="M358"/>
  <c r="K358"/>
  <c r="G358"/>
  <c r="M354"/>
  <c r="K354"/>
  <c r="I354"/>
  <c r="G354"/>
  <c r="F354"/>
  <c r="U352" s="1"/>
  <c r="P352"/>
  <c r="K351"/>
  <c r="G351"/>
  <c r="M348"/>
  <c r="K348"/>
  <c r="I348"/>
  <c r="G348"/>
  <c r="F348"/>
  <c r="U346" s="1"/>
  <c r="P346"/>
  <c r="K345"/>
  <c r="G345"/>
  <c r="M341"/>
  <c r="K341"/>
  <c r="I341"/>
  <c r="G341"/>
  <c r="F341"/>
  <c r="U339" s="1"/>
  <c r="P339"/>
  <c r="K338"/>
  <c r="G338"/>
  <c r="M335"/>
  <c r="K335"/>
  <c r="I335"/>
  <c r="G335"/>
  <c r="F335"/>
  <c r="P333"/>
  <c r="K332"/>
  <c r="G332"/>
  <c r="M330"/>
  <c r="K330"/>
  <c r="I330"/>
  <c r="G330"/>
  <c r="F330"/>
  <c r="P328"/>
  <c r="M327"/>
  <c r="K327"/>
  <c r="G327"/>
  <c r="K317" s="1"/>
  <c r="K313"/>
  <c r="I313"/>
  <c r="G313"/>
  <c r="U310" s="1"/>
  <c r="O310"/>
  <c r="K305"/>
  <c r="I305"/>
  <c r="G305"/>
  <c r="U302"/>
  <c r="O302"/>
  <c r="K297"/>
  <c r="I297"/>
  <c r="G297"/>
  <c r="U294" s="1"/>
  <c r="O294"/>
  <c r="K289"/>
  <c r="I289"/>
  <c r="G289"/>
  <c r="U286"/>
  <c r="O286"/>
  <c r="I281"/>
  <c r="G281"/>
  <c r="U278"/>
  <c r="L278"/>
  <c r="I273"/>
  <c r="G273"/>
  <c r="U270" s="1"/>
  <c r="L270"/>
  <c r="I266"/>
  <c r="G266"/>
  <c r="L264"/>
  <c r="O256"/>
  <c r="M256"/>
  <c r="K256"/>
  <c r="I256"/>
  <c r="G256"/>
  <c r="U253" s="1"/>
  <c r="P253"/>
  <c r="M251"/>
  <c r="O248"/>
  <c r="M248"/>
  <c r="K248"/>
  <c r="I248"/>
  <c r="G248"/>
  <c r="U245" s="1"/>
  <c r="S245"/>
  <c r="M243"/>
  <c r="O240"/>
  <c r="M240"/>
  <c r="K240"/>
  <c r="I240"/>
  <c r="G240"/>
  <c r="U237" s="1"/>
  <c r="S237"/>
  <c r="M235"/>
  <c r="O232"/>
  <c r="M232"/>
  <c r="K232"/>
  <c r="I232"/>
  <c r="G232"/>
  <c r="U229" s="1"/>
  <c r="S229"/>
  <c r="M227"/>
  <c r="O224"/>
  <c r="M224"/>
  <c r="K224"/>
  <c r="I224"/>
  <c r="G224"/>
  <c r="U221" s="1"/>
  <c r="S221"/>
  <c r="M219"/>
  <c r="O216"/>
  <c r="M216"/>
  <c r="K216"/>
  <c r="I216"/>
  <c r="G216"/>
  <c r="U213" s="1"/>
  <c r="R213"/>
  <c r="M211"/>
  <c r="O209"/>
  <c r="M209"/>
  <c r="K209"/>
  <c r="I209"/>
  <c r="G209"/>
  <c r="S206"/>
  <c r="M204"/>
  <c r="D196"/>
  <c r="B196"/>
  <c r="H194"/>
  <c r="D194"/>
  <c r="B194"/>
  <c r="K190"/>
  <c r="J186"/>
  <c r="H186"/>
  <c r="U184" s="1"/>
  <c r="N184"/>
  <c r="H183"/>
  <c r="F183"/>
  <c r="F181"/>
  <c r="J180"/>
  <c r="H180"/>
  <c r="U178"/>
  <c r="M178"/>
  <c r="H177"/>
  <c r="F177"/>
  <c r="J174"/>
  <c r="H174"/>
  <c r="U172"/>
  <c r="N172"/>
  <c r="H171"/>
  <c r="F171"/>
  <c r="F169"/>
  <c r="J168"/>
  <c r="H168"/>
  <c r="U166" s="1"/>
  <c r="N166"/>
  <c r="H165"/>
  <c r="F165"/>
  <c r="F163"/>
  <c r="J162"/>
  <c r="H162"/>
  <c r="U160"/>
  <c r="M160"/>
  <c r="H159"/>
  <c r="F159"/>
  <c r="F157"/>
  <c r="J156"/>
  <c r="H156"/>
  <c r="M154"/>
  <c r="H153"/>
  <c r="F153"/>
  <c r="J147"/>
  <c r="H147"/>
  <c r="F147"/>
  <c r="U145" s="1"/>
  <c r="K145"/>
  <c r="H144"/>
  <c r="F144"/>
  <c r="J142"/>
  <c r="H142"/>
  <c r="F142"/>
  <c r="U140"/>
  <c r="K140"/>
  <c r="H139"/>
  <c r="F139"/>
  <c r="J137"/>
  <c r="H137"/>
  <c r="F137"/>
  <c r="U135" s="1"/>
  <c r="K135"/>
  <c r="H134"/>
  <c r="F134"/>
  <c r="J132"/>
  <c r="H132"/>
  <c r="F132"/>
  <c r="U130"/>
  <c r="K130"/>
  <c r="H129"/>
  <c r="F129"/>
  <c r="J127"/>
  <c r="H127"/>
  <c r="F127"/>
  <c r="U125" s="1"/>
  <c r="K125"/>
  <c r="H124"/>
  <c r="F124"/>
  <c r="J122"/>
  <c r="H122"/>
  <c r="F122"/>
  <c r="K120"/>
  <c r="H119"/>
  <c r="F119"/>
  <c r="D113"/>
  <c r="B113"/>
  <c r="H111"/>
  <c r="D111"/>
  <c r="B111"/>
  <c r="K107"/>
  <c r="J102"/>
  <c r="H102"/>
  <c r="F102"/>
  <c r="U100" s="1"/>
  <c r="M100"/>
  <c r="H99"/>
  <c r="F99"/>
  <c r="J97"/>
  <c r="H97"/>
  <c r="F97"/>
  <c r="U95"/>
  <c r="N95"/>
  <c r="H94"/>
  <c r="F94"/>
  <c r="J92"/>
  <c r="H92"/>
  <c r="F92"/>
  <c r="U90" s="1"/>
  <c r="K90"/>
  <c r="H89"/>
  <c r="F89"/>
  <c r="J87"/>
  <c r="H87"/>
  <c r="F87"/>
  <c r="U85"/>
  <c r="N85"/>
  <c r="H84"/>
  <c r="F84"/>
  <c r="J82"/>
  <c r="H82"/>
  <c r="F82"/>
  <c r="U80" s="1"/>
  <c r="M80"/>
  <c r="H79"/>
  <c r="F79"/>
  <c r="J77"/>
  <c r="H77"/>
  <c r="F77"/>
  <c r="U75"/>
  <c r="N75"/>
  <c r="H74"/>
  <c r="F74"/>
  <c r="J72"/>
  <c r="H72"/>
  <c r="F72"/>
  <c r="U70" s="1"/>
  <c r="N70"/>
  <c r="H69"/>
  <c r="F69"/>
  <c r="J67"/>
  <c r="H67"/>
  <c r="F67"/>
  <c r="U65"/>
  <c r="M65"/>
  <c r="H64"/>
  <c r="F64"/>
  <c r="J62"/>
  <c r="H62"/>
  <c r="F62"/>
  <c r="U60" s="1"/>
  <c r="N60"/>
  <c r="H59"/>
  <c r="F59"/>
  <c r="J57"/>
  <c r="H57"/>
  <c r="F57"/>
  <c r="U55"/>
  <c r="N55"/>
  <c r="H54"/>
  <c r="F54"/>
  <c r="J52"/>
  <c r="H52"/>
  <c r="F52"/>
  <c r="U50" s="1"/>
  <c r="K50"/>
  <c r="H49"/>
  <c r="F49"/>
  <c r="J47"/>
  <c r="H47"/>
  <c r="F47"/>
  <c r="U45"/>
  <c r="K45"/>
  <c r="H44"/>
  <c r="F44"/>
  <c r="J42"/>
  <c r="H42"/>
  <c r="F42"/>
  <c r="U40" s="1"/>
  <c r="K40"/>
  <c r="H39"/>
  <c r="F39"/>
  <c r="J37"/>
  <c r="H37"/>
  <c r="F37"/>
  <c r="U35"/>
  <c r="M35"/>
  <c r="H34"/>
  <c r="F34"/>
  <c r="J32"/>
  <c r="H32"/>
  <c r="F32"/>
  <c r="U30" s="1"/>
  <c r="M30"/>
  <c r="H29"/>
  <c r="F29"/>
  <c r="J27"/>
  <c r="H27"/>
  <c r="F27"/>
  <c r="M25"/>
  <c r="K274" i="74" s="1"/>
  <c r="L270"/>
  <c r="J270"/>
  <c r="H270"/>
  <c r="M269" s="1"/>
  <c r="L269"/>
  <c r="U266" s="1"/>
  <c r="P266"/>
  <c r="M266"/>
  <c r="L263"/>
  <c r="J263"/>
  <c r="H263"/>
  <c r="M262" s="1"/>
  <c r="L262"/>
  <c r="U259" s="1"/>
  <c r="P259"/>
  <c r="M259"/>
  <c r="L256"/>
  <c r="J256"/>
  <c r="H256"/>
  <c r="M255" s="1"/>
  <c r="L255"/>
  <c r="U252" s="1"/>
  <c r="O252"/>
  <c r="M252"/>
  <c r="L249"/>
  <c r="J249"/>
  <c r="H249"/>
  <c r="M248" s="1"/>
  <c r="L248"/>
  <c r="U245" s="1"/>
  <c r="O245"/>
  <c r="M245"/>
  <c r="L242"/>
  <c r="J242"/>
  <c r="H242"/>
  <c r="M241" s="1"/>
  <c r="L241"/>
  <c r="U238" s="1"/>
  <c r="O238"/>
  <c r="M238"/>
  <c r="L234"/>
  <c r="J234"/>
  <c r="H234"/>
  <c r="M233" s="1"/>
  <c r="L233"/>
  <c r="P230"/>
  <c r="M230"/>
  <c r="K221" s="1"/>
  <c r="K218"/>
  <c r="I218"/>
  <c r="G218"/>
  <c r="Q217" s="1"/>
  <c r="U214"/>
  <c r="N214"/>
  <c r="K210"/>
  <c r="I210"/>
  <c r="G210"/>
  <c r="Q209" s="1"/>
  <c r="U206"/>
  <c r="O206"/>
  <c r="N206"/>
  <c r="K202"/>
  <c r="I202"/>
  <c r="G202"/>
  <c r="Q201"/>
  <c r="U198"/>
  <c r="O198"/>
  <c r="K194"/>
  <c r="I194"/>
  <c r="G194"/>
  <c r="Q193"/>
  <c r="U190"/>
  <c r="O190"/>
  <c r="I186"/>
  <c r="G186"/>
  <c r="Q185"/>
  <c r="U182" s="1"/>
  <c r="L182"/>
  <c r="K178"/>
  <c r="I178"/>
  <c r="G178"/>
  <c r="Q177"/>
  <c r="U174" s="1"/>
  <c r="N174"/>
  <c r="L174"/>
  <c r="Q170"/>
  <c r="N170" s="1"/>
  <c r="I170"/>
  <c r="G170"/>
  <c r="U167" s="1"/>
  <c r="M167"/>
  <c r="L167"/>
  <c r="K164"/>
  <c r="I164"/>
  <c r="G164"/>
  <c r="Q163"/>
  <c r="U160" s="1"/>
  <c r="O160"/>
  <c r="L160"/>
  <c r="K156"/>
  <c r="I156"/>
  <c r="G156"/>
  <c r="Q155"/>
  <c r="U152" s="1"/>
  <c r="O152"/>
  <c r="L152"/>
  <c r="Q148" s="1"/>
  <c r="U333" i="21" l="1"/>
  <c r="K411" s="1"/>
  <c r="N148" i="74"/>
  <c r="I148"/>
  <c r="G148"/>
  <c r="U145" s="1"/>
  <c r="M145"/>
  <c r="L145"/>
  <c r="K142"/>
  <c r="I142"/>
  <c r="G142"/>
  <c r="O139"/>
  <c r="L139"/>
  <c r="K133" s="1"/>
  <c r="B128"/>
  <c r="F127"/>
  <c r="U124" s="1"/>
  <c r="J124"/>
  <c r="I124"/>
  <c r="D122"/>
  <c r="B120"/>
  <c r="F119"/>
  <c r="U116" s="1"/>
  <c r="J116"/>
  <c r="D114"/>
  <c r="F112"/>
  <c r="U109" s="1"/>
  <c r="J109"/>
  <c r="F108"/>
  <c r="F106"/>
  <c r="U103" s="1"/>
  <c r="J103"/>
  <c r="F102"/>
  <c r="F100"/>
  <c r="U97" s="1"/>
  <c r="J97"/>
  <c r="F96"/>
  <c r="F94"/>
  <c r="J91"/>
  <c r="F90"/>
  <c r="K86" s="1"/>
  <c r="H82"/>
  <c r="D82"/>
  <c r="B82"/>
  <c r="U79" s="1"/>
  <c r="G79"/>
  <c r="D77"/>
  <c r="B77"/>
  <c r="H75"/>
  <c r="D75"/>
  <c r="B75"/>
  <c r="U72" s="1"/>
  <c r="G72"/>
  <c r="D70"/>
  <c r="B70"/>
  <c r="H68"/>
  <c r="D68"/>
  <c r="B68"/>
  <c r="U65" s="1"/>
  <c r="G65"/>
  <c r="D63"/>
  <c r="B63"/>
  <c r="H61"/>
  <c r="B61"/>
  <c r="U58" s="1"/>
  <c r="G58"/>
  <c r="D56"/>
  <c r="D54"/>
  <c r="B54"/>
  <c r="U51" s="1"/>
  <c r="G51"/>
  <c r="D49"/>
  <c r="B49"/>
  <c r="H47"/>
  <c r="D47"/>
  <c r="B47"/>
  <c r="U44" s="1"/>
  <c r="G44"/>
  <c r="D42"/>
  <c r="B42"/>
  <c r="H40"/>
  <c r="D40"/>
  <c r="B40"/>
  <c r="U37" s="1"/>
  <c r="G37"/>
  <c r="D35"/>
  <c r="B35"/>
  <c r="D33"/>
  <c r="B33"/>
  <c r="U30" s="1"/>
  <c r="G30"/>
  <c r="D28"/>
  <c r="B28"/>
  <c r="U24" s="1"/>
  <c r="G24"/>
  <c r="U19" s="1"/>
  <c r="G19"/>
  <c r="G15"/>
  <c r="I188" i="28" s="1"/>
  <c r="J185"/>
  <c r="H185"/>
  <c r="F184"/>
  <c r="R181"/>
  <c r="L181"/>
  <c r="F181"/>
  <c r="R178"/>
  <c r="L178"/>
  <c r="F178"/>
  <c r="R175"/>
  <c r="L175"/>
  <c r="F175"/>
  <c r="R172"/>
  <c r="L172"/>
  <c r="F172"/>
  <c r="R169"/>
  <c r="L169"/>
  <c r="F169"/>
  <c r="R166"/>
  <c r="L166"/>
  <c r="F166"/>
  <c r="R163"/>
  <c r="L163"/>
  <c r="F163"/>
  <c r="R160"/>
  <c r="L160"/>
  <c r="F160"/>
  <c r="I156" s="1"/>
  <c r="F152"/>
  <c r="R149"/>
  <c r="L149"/>
  <c r="F149"/>
  <c r="R146"/>
  <c r="L146"/>
  <c r="F146"/>
  <c r="R143"/>
  <c r="L143"/>
  <c r="F143"/>
  <c r="R140"/>
  <c r="L140"/>
  <c r="F140"/>
  <c r="R137"/>
  <c r="L137"/>
  <c r="F137"/>
  <c r="R134"/>
  <c r="L134"/>
  <c r="F134"/>
  <c r="R131"/>
  <c r="L131"/>
  <c r="F131"/>
  <c r="R128"/>
  <c r="L128"/>
  <c r="F128"/>
  <c r="R121"/>
  <c r="L121"/>
  <c r="F121"/>
  <c r="R118"/>
  <c r="L118"/>
  <c r="F118"/>
  <c r="Q89"/>
  <c r="K89"/>
  <c r="E89"/>
  <c r="R78"/>
  <c r="L78"/>
  <c r="F78"/>
  <c r="R75"/>
  <c r="L75"/>
  <c r="F75"/>
  <c r="I188" i="73" s="1"/>
  <c r="J185" l="1"/>
  <c r="H185"/>
  <c r="F184"/>
  <c r="R181"/>
  <c r="L181"/>
  <c r="F181"/>
  <c r="R178"/>
  <c r="L178"/>
  <c r="F178"/>
  <c r="R175"/>
  <c r="L175"/>
  <c r="F175"/>
  <c r="R172"/>
  <c r="L172"/>
  <c r="F172"/>
  <c r="R169"/>
  <c r="L169"/>
  <c r="F169"/>
  <c r="R166"/>
  <c r="L166"/>
  <c r="F166"/>
  <c r="R163"/>
  <c r="L163"/>
  <c r="F163"/>
  <c r="R160"/>
  <c r="L160"/>
  <c r="F160"/>
  <c r="I156" s="1"/>
  <c r="F152"/>
  <c r="R149"/>
  <c r="L149"/>
  <c r="F149"/>
  <c r="R146"/>
  <c r="L146"/>
  <c r="F146"/>
  <c r="R143"/>
  <c r="L143"/>
  <c r="F143"/>
  <c r="R140"/>
  <c r="L140"/>
  <c r="F140"/>
  <c r="R137"/>
  <c r="L137"/>
  <c r="F137"/>
  <c r="R134"/>
  <c r="L134"/>
  <c r="F134"/>
  <c r="R131"/>
  <c r="L131"/>
  <c r="F131"/>
  <c r="R128"/>
  <c r="L128"/>
  <c r="F128"/>
  <c r="R121"/>
  <c r="L121"/>
  <c r="F121"/>
  <c r="R118"/>
  <c r="L118"/>
  <c r="F118"/>
  <c r="Q89"/>
  <c r="K89"/>
  <c r="E89"/>
  <c r="R78"/>
  <c r="L78"/>
  <c r="F78"/>
  <c r="R75"/>
  <c r="L75"/>
  <c r="F75"/>
  <c r="K137" i="40"/>
  <c r="H137"/>
  <c r="K129"/>
  <c r="H129"/>
  <c r="K118"/>
  <c r="H118"/>
  <c r="K110"/>
  <c r="H110"/>
  <c r="K102"/>
  <c r="H102"/>
  <c r="K95"/>
  <c r="H95"/>
  <c r="K89"/>
  <c r="H89"/>
  <c r="K82"/>
  <c r="H82"/>
  <c r="K75"/>
  <c r="H75"/>
  <c r="K68"/>
  <c r="H68"/>
  <c r="K44"/>
  <c r="K43"/>
  <c r="J43"/>
  <c r="I43"/>
  <c r="H43"/>
  <c r="G43"/>
  <c r="F43"/>
  <c r="E43"/>
  <c r="D43"/>
  <c r="C43"/>
  <c r="B43"/>
  <c r="K42"/>
  <c r="J42"/>
  <c r="I42"/>
  <c r="H42"/>
  <c r="G42"/>
  <c r="F42"/>
  <c r="E42"/>
  <c r="D42"/>
  <c r="C42"/>
  <c r="B42"/>
  <c r="K40"/>
  <c r="J40"/>
  <c r="I40"/>
  <c r="H40"/>
  <c r="G40"/>
  <c r="F40"/>
  <c r="E40"/>
  <c r="D40"/>
  <c r="C40" s="1"/>
  <c r="B40"/>
  <c r="I39"/>
  <c r="E39"/>
  <c r="I38" l="1"/>
  <c r="E38" s="1"/>
  <c r="E37" s="1"/>
  <c r="E36"/>
  <c r="B36"/>
  <c r="K28"/>
  <c r="K27"/>
  <c r="J27"/>
  <c r="I27"/>
  <c r="H27"/>
  <c r="G27"/>
  <c r="F27"/>
  <c r="E27"/>
  <c r="D27"/>
  <c r="C27"/>
  <c r="B27"/>
  <c r="K26"/>
  <c r="J26"/>
  <c r="I26"/>
  <c r="H26"/>
  <c r="G26"/>
  <c r="F26"/>
  <c r="E26"/>
  <c r="D26"/>
  <c r="C26"/>
  <c r="B26"/>
  <c r="K24"/>
  <c r="J24"/>
  <c r="I24"/>
  <c r="H24"/>
  <c r="G24"/>
  <c r="F24"/>
  <c r="E24"/>
  <c r="D24"/>
  <c r="C24"/>
  <c r="B24" s="1"/>
  <c r="I23"/>
  <c r="E23"/>
  <c r="I22"/>
  <c r="E22" s="1"/>
  <c r="E21" s="1"/>
  <c r="I20"/>
  <c r="E20"/>
  <c r="K12"/>
  <c r="K11"/>
  <c r="J11"/>
  <c r="I11"/>
  <c r="H11"/>
  <c r="G11"/>
  <c r="F11"/>
  <c r="E11"/>
  <c r="D11"/>
  <c r="C11"/>
  <c r="B11"/>
  <c r="K10"/>
  <c r="J10"/>
  <c r="I10"/>
  <c r="H10"/>
  <c r="G10"/>
  <c r="F10"/>
  <c r="E10"/>
  <c r="D10"/>
  <c r="C10"/>
  <c r="B10"/>
  <c r="K8"/>
  <c r="J8"/>
  <c r="I8"/>
  <c r="H8"/>
  <c r="G8"/>
  <c r="F8"/>
  <c r="E8"/>
  <c r="D8"/>
  <c r="C8"/>
  <c r="B8" s="1"/>
  <c r="I7"/>
  <c r="E7"/>
  <c r="I6"/>
  <c r="E6"/>
  <c r="H5" l="1"/>
  <c r="E5" s="1"/>
  <c r="H4"/>
  <c r="G4"/>
  <c r="E4"/>
  <c r="F114" i="22"/>
  <c r="E113"/>
  <c r="H111" s="1"/>
  <c r="M109"/>
  <c r="E109"/>
  <c r="K106"/>
  <c r="C106"/>
  <c r="M104"/>
  <c r="E104"/>
  <c r="M103"/>
  <c r="E103"/>
  <c r="K101"/>
  <c r="C101"/>
  <c r="K98"/>
  <c r="C98"/>
  <c r="M96"/>
  <c r="E96"/>
  <c r="M95"/>
  <c r="E95"/>
  <c r="K93"/>
  <c r="C93"/>
  <c r="K90"/>
  <c r="C90"/>
  <c r="M88"/>
  <c r="E88"/>
  <c r="M87"/>
  <c r="E87"/>
  <c r="K85"/>
  <c r="C85"/>
  <c r="K82"/>
  <c r="C82"/>
  <c r="M80"/>
  <c r="E80"/>
  <c r="M79"/>
  <c r="E79"/>
  <c r="K77"/>
  <c r="C77"/>
  <c r="K74"/>
  <c r="C74"/>
  <c r="M72"/>
  <c r="E72"/>
  <c r="M71"/>
  <c r="E71"/>
  <c r="K69"/>
  <c r="C69"/>
  <c r="K66"/>
  <c r="C66"/>
  <c r="M64"/>
  <c r="E64"/>
  <c r="M63"/>
  <c r="E63"/>
  <c r="K61"/>
  <c r="C61"/>
  <c r="K58"/>
  <c r="C58"/>
  <c r="M56"/>
  <c r="E56"/>
  <c r="M55"/>
  <c r="E55"/>
  <c r="K53"/>
  <c r="C53"/>
  <c r="K50"/>
  <c r="C50"/>
  <c r="M48"/>
  <c r="E48"/>
  <c r="M47"/>
  <c r="E47"/>
  <c r="K45"/>
  <c r="C45"/>
  <c r="K42"/>
  <c r="C42"/>
  <c r="M40"/>
  <c r="E40"/>
  <c r="M39"/>
  <c r="E39"/>
  <c r="K37"/>
  <c r="C37"/>
  <c r="K34"/>
  <c r="C34"/>
  <c r="M32"/>
  <c r="E32"/>
  <c r="M31"/>
  <c r="E31"/>
  <c r="K29"/>
  <c r="C29" l="1"/>
  <c r="F118" i="24"/>
  <c r="E117"/>
  <c r="H115" s="1"/>
  <c r="M113"/>
  <c r="E113"/>
  <c r="K110"/>
  <c r="C110"/>
  <c r="M108"/>
  <c r="E108"/>
  <c r="M107"/>
  <c r="E107"/>
  <c r="K105"/>
  <c r="C105"/>
  <c r="K102"/>
  <c r="C102"/>
  <c r="M100"/>
  <c r="E100"/>
  <c r="M99"/>
  <c r="E99"/>
  <c r="K97"/>
  <c r="C97"/>
  <c r="K94"/>
  <c r="C94"/>
  <c r="M92"/>
  <c r="E92"/>
  <c r="M91"/>
  <c r="E91"/>
  <c r="K89"/>
  <c r="C89"/>
  <c r="K86"/>
  <c r="C86"/>
  <c r="M84"/>
  <c r="E84"/>
  <c r="M83"/>
  <c r="E83"/>
  <c r="K81"/>
  <c r="C81"/>
  <c r="K78"/>
  <c r="C78"/>
  <c r="M76"/>
  <c r="E76"/>
  <c r="M75"/>
  <c r="E75"/>
  <c r="K73"/>
  <c r="C73"/>
  <c r="K70"/>
  <c r="C70"/>
  <c r="M68"/>
  <c r="E68"/>
  <c r="M67"/>
  <c r="E67"/>
  <c r="K65"/>
  <c r="C65"/>
  <c r="K62"/>
  <c r="C62"/>
  <c r="M60"/>
  <c r="E60"/>
  <c r="M59"/>
  <c r="E59"/>
  <c r="K57"/>
  <c r="C57"/>
  <c r="K54"/>
  <c r="C54"/>
  <c r="M52"/>
  <c r="E52"/>
  <c r="M51"/>
  <c r="E51"/>
  <c r="K49"/>
  <c r="C49"/>
  <c r="K46"/>
  <c r="C46"/>
  <c r="M44"/>
  <c r="E44"/>
  <c r="M43"/>
  <c r="E43"/>
  <c r="K41"/>
  <c r="C41"/>
  <c r="K38"/>
  <c r="C38"/>
  <c r="M36"/>
  <c r="E36"/>
  <c r="M35"/>
  <c r="E35"/>
  <c r="K33"/>
  <c r="C33"/>
</calcChain>
</file>

<file path=xl/comments1.xml><?xml version="1.0" encoding="utf-8"?>
<comments xmlns="http://schemas.openxmlformats.org/spreadsheetml/2006/main">
  <authors>
    <author>a</author>
  </authors>
  <commentList>
    <comment ref="I17" authorId="0">
      <text>
        <r>
          <rPr>
            <b/>
            <u/>
            <sz val="10"/>
            <color indexed="81"/>
            <rFont val="Tahoma"/>
            <family val="2"/>
          </rPr>
          <t>Πώς βρήκαμε ότι ο Μ.Κ.Δ. είναι το 4;</t>
        </r>
        <r>
          <rPr>
            <b/>
            <sz val="8"/>
            <color indexed="81"/>
            <rFont val="Tahoma"/>
            <family val="2"/>
            <charset val="161"/>
          </rPr>
          <t xml:space="preserve">
Α) Βρίσκουμε όλους τους ακέραιους αριθμούς που διαιρούν ακριβώς το 4: {1,2,4}
β) Βρίσκουμε όλους τους ακέραιους αριθμούς που διαιρούν ακριβώς το 8: {1,2,4,8}
γ) Μετά παρατηρούμε ποιος είναι ο </t>
        </r>
        <r>
          <rPr>
            <b/>
            <sz val="8"/>
            <color indexed="10"/>
            <rFont val="Tahoma"/>
            <family val="2"/>
          </rPr>
          <t>ΜΕΓΑΛΥΤΕΡΟΣ ΚΟΙΝΟΣ ΔΙΑΙΡΕΤΗΣ</t>
        </r>
        <r>
          <rPr>
            <b/>
            <sz val="8"/>
            <color indexed="81"/>
            <rFont val="Tahoma"/>
            <family val="2"/>
            <charset val="161"/>
          </rPr>
          <t xml:space="preserve"> τους.
Είναι το 4.</t>
        </r>
        <r>
          <rPr>
            <sz val="8"/>
            <color indexed="81"/>
            <rFont val="Tahoma"/>
            <family val="2"/>
            <charset val="161"/>
          </rPr>
          <t xml:space="preserve">
</t>
        </r>
      </text>
    </comment>
    <comment ref="F35" authorId="0">
      <text>
        <r>
          <rPr>
            <b/>
            <sz val="8"/>
            <color indexed="81"/>
            <rFont val="Tahoma"/>
            <family val="2"/>
            <charset val="161"/>
          </rPr>
          <t>Βρες το Μ.Κ.Δ και διαίρεσε μ΄ αυτόν και τον αριθμητή και τον παρονομαστή.</t>
        </r>
        <r>
          <rPr>
            <sz val="8"/>
            <color indexed="81"/>
            <rFont val="Tahoma"/>
            <family val="2"/>
            <charset val="161"/>
          </rPr>
          <t xml:space="preserve">
</t>
        </r>
      </text>
    </comment>
    <comment ref="N35" authorId="0">
      <text>
        <r>
          <rPr>
            <b/>
            <sz val="8"/>
            <color indexed="81"/>
            <rFont val="Tahoma"/>
            <family val="2"/>
            <charset val="161"/>
          </rPr>
          <t>Βρες το Μ.Κ.Δ και διαίρεσε μ΄ αυτόν και τον αριθμητή και τον παρονομαστή.</t>
        </r>
        <r>
          <rPr>
            <sz val="8"/>
            <color indexed="81"/>
            <rFont val="Tahoma"/>
            <family val="2"/>
            <charset val="161"/>
          </rPr>
          <t xml:space="preserve">
</t>
        </r>
      </text>
    </comment>
    <comment ref="F39" authorId="0">
      <text>
        <r>
          <rPr>
            <sz val="8"/>
            <color indexed="81"/>
            <rFont val="Tahoma"/>
            <family val="2"/>
          </rPr>
          <t xml:space="preserve">Όταν ο αριθμητής χωρά ακριβώς στον παρονομαστή, τότε ο Μ.Κ.Δ είναι ο αριθμητής. Εδώ για παράδειγμα το 2 χωρά ακριβώς στο 4. Άρα Μ.Κ.Δ. είναι το 2.
</t>
        </r>
      </text>
    </comment>
    <comment ref="N39" authorId="0">
      <text>
        <r>
          <rPr>
            <sz val="8"/>
            <color indexed="81"/>
            <rFont val="Tahoma"/>
            <family val="2"/>
          </rPr>
          <t xml:space="preserve">Όταν ο αριθμητής χωρά ακριβώς στον παρονομαστή, τότε ο Μ.Κ.Δ είναι ο αριθμητής. Εδώ για παράδειγμα το 3 χωρά ακριβώς στο 6. Άρα Μ.Κ.Δ. είναι το 3.
</t>
        </r>
      </text>
    </comment>
    <comment ref="F43" authorId="0">
      <text>
        <r>
          <rPr>
            <b/>
            <sz val="8"/>
            <color indexed="81"/>
            <rFont val="Tahoma"/>
            <family val="2"/>
            <charset val="161"/>
          </rPr>
          <t>Βρες το Μ.Κ.Δ και διαίρεσε μ΄ αυτόν και τον αριθμητή και τον παρονομαστή.</t>
        </r>
        <r>
          <rPr>
            <sz val="8"/>
            <color indexed="81"/>
            <rFont val="Tahoma"/>
            <family val="2"/>
            <charset val="161"/>
          </rPr>
          <t xml:space="preserve">
</t>
        </r>
      </text>
    </comment>
    <comment ref="N43" authorId="0">
      <text>
        <r>
          <rPr>
            <b/>
            <sz val="8"/>
            <color indexed="81"/>
            <rFont val="Tahoma"/>
            <family val="2"/>
            <charset val="161"/>
          </rPr>
          <t>Βρες το Μ.Κ.Δ και διαίρεσε μ΄ αυτόν και τον αριθμητή και τον παρονομαστή.</t>
        </r>
        <r>
          <rPr>
            <sz val="8"/>
            <color indexed="81"/>
            <rFont val="Tahoma"/>
            <family val="2"/>
            <charset val="161"/>
          </rPr>
          <t xml:space="preserve">
</t>
        </r>
      </text>
    </comment>
    <comment ref="F47" authorId="0">
      <text>
        <r>
          <rPr>
            <sz val="8"/>
            <color indexed="81"/>
            <rFont val="Tahoma"/>
            <family val="2"/>
          </rPr>
          <t xml:space="preserve">Όταν ο αριθμητής χωρά ακριβώς στον παρονομαστή, τότε ο Μ.Κ.Δ είναι ο αριθμητής. 
</t>
        </r>
      </text>
    </comment>
    <comment ref="E70" authorId="0">
      <text>
        <r>
          <rPr>
            <sz val="8"/>
            <color indexed="81"/>
            <rFont val="Tahoma"/>
            <family val="2"/>
            <charset val="161"/>
          </rPr>
          <t xml:space="preserve">Σε τέτοιες περιπτώσεις όπου οι αριθμοί </t>
        </r>
        <r>
          <rPr>
            <b/>
            <u/>
            <sz val="8"/>
            <color indexed="81"/>
            <rFont val="Tahoma"/>
            <family val="2"/>
          </rPr>
          <t>τελειώνουν</t>
        </r>
        <r>
          <rPr>
            <sz val="8"/>
            <color indexed="81"/>
            <rFont val="Tahoma"/>
            <family val="2"/>
            <charset val="161"/>
          </rPr>
          <t xml:space="preserve"> σε μηδέν, μπορούμε να διαγράψουμε τόσα μηδενικά από τον αριθμητή, όσα και και από τον παρονομαστή.
</t>
        </r>
      </text>
    </comment>
  </commentList>
</comments>
</file>

<file path=xl/comments2.xml><?xml version="1.0" encoding="utf-8"?>
<comments xmlns="http://schemas.openxmlformats.org/spreadsheetml/2006/main">
  <authors>
    <author>a</author>
  </authors>
  <commentList>
    <comment ref="I16" authorId="0">
      <text>
        <r>
          <rPr>
            <b/>
            <u/>
            <sz val="10"/>
            <color indexed="81"/>
            <rFont val="Tahoma"/>
            <family val="2"/>
          </rPr>
          <t>Πώς βρήκαμε ότι ο Μ.Κ.Δ. είναι το 4;</t>
        </r>
        <r>
          <rPr>
            <b/>
            <sz val="8"/>
            <color indexed="81"/>
            <rFont val="Tahoma"/>
            <family val="2"/>
            <charset val="161"/>
          </rPr>
          <t xml:space="preserve">
Α) Βρίσκουμε όλους τους ακέραιους αριθμούς που διαιρούν ακριβώς το 4: {1,2,4}
β) Βρίσκουμε όλους τους ακέραιους αριθμούς που διαιρούν ακριβώς το 8: {1,2,4,8}
γ) Μετά παρατηρούμε ποιος είναι ο </t>
        </r>
        <r>
          <rPr>
            <b/>
            <sz val="8"/>
            <color indexed="10"/>
            <rFont val="Tahoma"/>
            <family val="2"/>
          </rPr>
          <t>ΜΕΓΑΛΥΤΕΡΟΣ ΚΟΙΝΟΣ ΔΙΑΙΡΕΤΗΣ</t>
        </r>
        <r>
          <rPr>
            <b/>
            <sz val="8"/>
            <color indexed="81"/>
            <rFont val="Tahoma"/>
            <family val="2"/>
            <charset val="161"/>
          </rPr>
          <t xml:space="preserve"> τους.
Είναι το 4.</t>
        </r>
        <r>
          <rPr>
            <sz val="8"/>
            <color indexed="81"/>
            <rFont val="Tahoma"/>
            <family val="2"/>
            <charset val="161"/>
          </rPr>
          <t xml:space="preserve">
</t>
        </r>
      </text>
    </comment>
    <comment ref="J21" authorId="0">
      <text>
        <r>
          <rPr>
            <b/>
            <sz val="8"/>
            <color indexed="48"/>
            <rFont val="Tahoma"/>
            <family val="2"/>
          </rPr>
          <t>Ο Μ.Κ.Δ. είναι το 4</t>
        </r>
        <r>
          <rPr>
            <b/>
            <sz val="8"/>
            <color indexed="81"/>
            <rFont val="Tahoma"/>
            <family val="2"/>
            <charset val="161"/>
          </rPr>
          <t xml:space="preserve">
Διαιρώ τον αριθμητή με το 4.
4 : 4 = 1
Διαιρώ και τον παρονομαστή με το 4
8 : 4 = 2</t>
        </r>
      </text>
    </comment>
    <comment ref="F31" authorId="0">
      <text>
        <r>
          <rPr>
            <b/>
            <sz val="8"/>
            <color indexed="81"/>
            <rFont val="Tahoma"/>
            <family val="2"/>
            <charset val="161"/>
          </rPr>
          <t>Βρες το Μ.Κ.Δ και διαίρεσε μ΄ αυτόν και τον αριθμητή και τον παρονομαστή.</t>
        </r>
        <r>
          <rPr>
            <sz val="8"/>
            <color indexed="81"/>
            <rFont val="Tahoma"/>
            <family val="2"/>
            <charset val="161"/>
          </rPr>
          <t xml:space="preserve">
</t>
        </r>
      </text>
    </comment>
    <comment ref="N31" authorId="0">
      <text>
        <r>
          <rPr>
            <b/>
            <sz val="8"/>
            <color indexed="81"/>
            <rFont val="Tahoma"/>
            <family val="2"/>
            <charset val="161"/>
          </rPr>
          <t>Βρες το Μ.Κ.Δ και διαίρεσε μ΄ αυτόν και τον αριθμητή και τον παρονομαστή.</t>
        </r>
        <r>
          <rPr>
            <sz val="8"/>
            <color indexed="81"/>
            <rFont val="Tahoma"/>
            <family val="2"/>
            <charset val="161"/>
          </rPr>
          <t xml:space="preserve">
</t>
        </r>
      </text>
    </comment>
    <comment ref="F35" authorId="0">
      <text>
        <r>
          <rPr>
            <sz val="8"/>
            <color indexed="81"/>
            <rFont val="Tahoma"/>
            <family val="2"/>
          </rPr>
          <t xml:space="preserve">Όταν ο αριθμητής χωρά ακριβώς στον παρονομαστή, τότε ο Μ.Κ.Δ είναι ο αριθμητής. Εδώ για παράδειγμα το 2 χωρά ακριβώς στο 4. Άρα Μ.Κ.Δ. είναι το 2.
</t>
        </r>
      </text>
    </comment>
    <comment ref="N35" authorId="0">
      <text>
        <r>
          <rPr>
            <sz val="8"/>
            <color indexed="81"/>
            <rFont val="Tahoma"/>
            <family val="2"/>
          </rPr>
          <t xml:space="preserve">Όταν ο αριθμητής χωρά ακριβώς στον παρονομαστή, τότε ο Μ.Κ.Δ είναι ο αριθμητής. Εδώ για παράδειγμα το 3 χωρά ακριβώς στο 6. Άρα Μ.Κ.Δ. είναι το 3.
</t>
        </r>
      </text>
    </comment>
    <comment ref="F39" authorId="0">
      <text>
        <r>
          <rPr>
            <b/>
            <sz val="8"/>
            <color indexed="81"/>
            <rFont val="Tahoma"/>
            <family val="2"/>
            <charset val="161"/>
          </rPr>
          <t>Βρες το Μ.Κ.Δ και διαίρεσε μ΄ αυτόν και τον αριθμητή και τον παρονομαστή.</t>
        </r>
        <r>
          <rPr>
            <sz val="8"/>
            <color indexed="81"/>
            <rFont val="Tahoma"/>
            <family val="2"/>
            <charset val="161"/>
          </rPr>
          <t xml:space="preserve">
</t>
        </r>
      </text>
    </comment>
    <comment ref="N39" authorId="0">
      <text>
        <r>
          <rPr>
            <b/>
            <sz val="8"/>
            <color indexed="81"/>
            <rFont val="Tahoma"/>
            <family val="2"/>
            <charset val="161"/>
          </rPr>
          <t>Βρες το Μ.Κ.Δ και διαίρεσε μ΄ αυτόν και τον αριθμητή και τον παρονομαστή.</t>
        </r>
        <r>
          <rPr>
            <sz val="8"/>
            <color indexed="81"/>
            <rFont val="Tahoma"/>
            <family val="2"/>
            <charset val="161"/>
          </rPr>
          <t xml:space="preserve">
</t>
        </r>
      </text>
    </comment>
    <comment ref="F43" authorId="0">
      <text>
        <r>
          <rPr>
            <sz val="8"/>
            <color indexed="81"/>
            <rFont val="Tahoma"/>
            <family val="2"/>
          </rPr>
          <t xml:space="preserve">Όταν ο αριθμητής χωρά ακριβώς στον παρονομαστή, τότε ο Μ.Κ.Δ είναι ο αριθμητής. 
</t>
        </r>
      </text>
    </comment>
    <comment ref="E66" authorId="0">
      <text>
        <r>
          <rPr>
            <sz val="8"/>
            <color indexed="81"/>
            <rFont val="Tahoma"/>
            <family val="2"/>
            <charset val="161"/>
          </rPr>
          <t xml:space="preserve">Σε τέτοιες περιπτώσεις όπου οι αριθμοί </t>
        </r>
        <r>
          <rPr>
            <b/>
            <u/>
            <sz val="8"/>
            <color indexed="81"/>
            <rFont val="Tahoma"/>
            <family val="2"/>
          </rPr>
          <t>τελειώνουν</t>
        </r>
        <r>
          <rPr>
            <sz val="8"/>
            <color indexed="81"/>
            <rFont val="Tahoma"/>
            <family val="2"/>
            <charset val="161"/>
          </rPr>
          <t xml:space="preserve"> σε μηδέν, μπορούμε να διαγράψουμε τόσα μηδενικά από τον αριθμητή, όσα και και από τον παρονομαστή.
</t>
        </r>
      </text>
    </comment>
    <comment ref="E122" authorId="0">
      <text>
        <r>
          <rPr>
            <sz val="8"/>
            <color indexed="81"/>
            <rFont val="Tahoma"/>
            <family val="2"/>
            <charset val="161"/>
          </rPr>
          <t xml:space="preserve">Συγγραφέας : Κύπρος Ιωάννου
</t>
        </r>
      </text>
    </comment>
  </commentList>
</comments>
</file>

<file path=xl/comments3.xml><?xml version="1.0" encoding="utf-8"?>
<comments xmlns="http://schemas.openxmlformats.org/spreadsheetml/2006/main">
  <authors>
    <author>a</author>
  </authors>
  <commentList>
    <comment ref="C4" authorId="0">
      <text>
        <r>
          <rPr>
            <b/>
            <sz val="8"/>
            <color indexed="81"/>
            <rFont val="Tahoma"/>
            <family val="2"/>
            <charset val="161"/>
          </rPr>
          <t>Μπορείς να γράψεις αριθμούς από 1-60</t>
        </r>
        <r>
          <rPr>
            <sz val="8"/>
            <color indexed="81"/>
            <rFont val="Tahoma"/>
            <family val="2"/>
            <charset val="161"/>
          </rPr>
          <t xml:space="preserve">
</t>
        </r>
      </text>
    </comment>
    <comment ref="C20" authorId="0">
      <text>
        <r>
          <rPr>
            <b/>
            <sz val="8"/>
            <color indexed="81"/>
            <rFont val="Tahoma"/>
            <family val="2"/>
            <charset val="161"/>
          </rPr>
          <t>Μπορείς να βάλεις αριθμό από 1-60</t>
        </r>
        <r>
          <rPr>
            <sz val="8"/>
            <color indexed="81"/>
            <rFont val="Tahoma"/>
            <family val="2"/>
            <charset val="161"/>
          </rPr>
          <t xml:space="preserve">
</t>
        </r>
      </text>
    </comment>
    <comment ref="C46" authorId="0">
      <text>
        <r>
          <rPr>
            <sz val="8"/>
            <color indexed="81"/>
            <rFont val="Tahoma"/>
            <family val="2"/>
            <charset val="161"/>
          </rPr>
          <t xml:space="preserve">Συγγραφέας: Κύπρος Ιωάννου
</t>
        </r>
      </text>
    </comment>
    <comment ref="J66" authorId="0">
      <text>
        <r>
          <rPr>
            <sz val="8"/>
            <color indexed="81"/>
            <rFont val="Tahoma"/>
            <family val="2"/>
            <charset val="161"/>
          </rPr>
          <t xml:space="preserve">Γράψε τις ακέραιες μονάδες
</t>
        </r>
      </text>
    </comment>
    <comment ref="K66" authorId="0">
      <text>
        <r>
          <rPr>
            <b/>
            <sz val="8"/>
            <color indexed="81"/>
            <rFont val="Tahoma"/>
            <family val="2"/>
            <charset val="161"/>
          </rPr>
          <t>Γράψε τον αριθμητή του κλάσματος</t>
        </r>
        <r>
          <rPr>
            <sz val="8"/>
            <color indexed="81"/>
            <rFont val="Tahoma"/>
            <family val="2"/>
            <charset val="161"/>
          </rPr>
          <t xml:space="preserve">
</t>
        </r>
      </text>
    </comment>
    <comment ref="K67" authorId="0">
      <text>
        <r>
          <rPr>
            <b/>
            <sz val="8"/>
            <color indexed="81"/>
            <rFont val="Tahoma"/>
            <family val="2"/>
            <charset val="161"/>
          </rPr>
          <t>Γράψε τον παρονομαστή του κλάσματος.</t>
        </r>
        <r>
          <rPr>
            <sz val="8"/>
            <color indexed="81"/>
            <rFont val="Tahoma"/>
            <family val="2"/>
            <charset val="161"/>
          </rPr>
          <t xml:space="preserve">
</t>
        </r>
      </text>
    </comment>
    <comment ref="J73" authorId="0">
      <text>
        <r>
          <rPr>
            <sz val="8"/>
            <color indexed="81"/>
            <rFont val="Tahoma"/>
            <family val="2"/>
            <charset val="161"/>
          </rPr>
          <t xml:space="preserve">Γράψε τις ακέραιες μονάδες
</t>
        </r>
      </text>
    </comment>
    <comment ref="K73" authorId="0">
      <text>
        <r>
          <rPr>
            <b/>
            <sz val="8"/>
            <color indexed="81"/>
            <rFont val="Tahoma"/>
            <family val="2"/>
            <charset val="161"/>
          </rPr>
          <t>Γράψε τον αριθμητή του κλάσματος</t>
        </r>
        <r>
          <rPr>
            <sz val="8"/>
            <color indexed="81"/>
            <rFont val="Tahoma"/>
            <family val="2"/>
            <charset val="161"/>
          </rPr>
          <t xml:space="preserve">
</t>
        </r>
      </text>
    </comment>
    <comment ref="K74" authorId="0">
      <text>
        <r>
          <rPr>
            <b/>
            <sz val="8"/>
            <color indexed="81"/>
            <rFont val="Tahoma"/>
            <family val="2"/>
            <charset val="161"/>
          </rPr>
          <t>Γράψε τον παρονομαστή του κλάσματος.</t>
        </r>
        <r>
          <rPr>
            <sz val="8"/>
            <color indexed="81"/>
            <rFont val="Tahoma"/>
            <family val="2"/>
            <charset val="161"/>
          </rPr>
          <t xml:space="preserve">
</t>
        </r>
      </text>
    </comment>
    <comment ref="J80" authorId="0">
      <text>
        <r>
          <rPr>
            <sz val="8"/>
            <color indexed="81"/>
            <rFont val="Tahoma"/>
            <family val="2"/>
            <charset val="161"/>
          </rPr>
          <t xml:space="preserve">Γράψε τις ακέραιες μονάδες
</t>
        </r>
      </text>
    </comment>
    <comment ref="K80" authorId="0">
      <text>
        <r>
          <rPr>
            <b/>
            <sz val="8"/>
            <color indexed="81"/>
            <rFont val="Tahoma"/>
            <family val="2"/>
            <charset val="161"/>
          </rPr>
          <t>Γράψε τον αριθμητή του κλάσματος</t>
        </r>
        <r>
          <rPr>
            <sz val="8"/>
            <color indexed="81"/>
            <rFont val="Tahoma"/>
            <family val="2"/>
            <charset val="161"/>
          </rPr>
          <t xml:space="preserve">
</t>
        </r>
      </text>
    </comment>
    <comment ref="K81" authorId="0">
      <text>
        <r>
          <rPr>
            <b/>
            <sz val="8"/>
            <color indexed="81"/>
            <rFont val="Tahoma"/>
            <family val="2"/>
            <charset val="161"/>
          </rPr>
          <t>Γράψε τον παρονομαστή του κλάσματος.</t>
        </r>
        <r>
          <rPr>
            <sz val="8"/>
            <color indexed="81"/>
            <rFont val="Tahoma"/>
            <family val="2"/>
            <charset val="161"/>
          </rPr>
          <t xml:space="preserve">
</t>
        </r>
      </text>
    </comment>
    <comment ref="J87" authorId="0">
      <text>
        <r>
          <rPr>
            <sz val="8"/>
            <color indexed="81"/>
            <rFont val="Tahoma"/>
            <family val="2"/>
            <charset val="161"/>
          </rPr>
          <t xml:space="preserve">Γράψε τις ακέραιες μονάδες
</t>
        </r>
      </text>
    </comment>
    <comment ref="K87" authorId="0">
      <text>
        <r>
          <rPr>
            <b/>
            <sz val="8"/>
            <color indexed="81"/>
            <rFont val="Tahoma"/>
            <family val="2"/>
            <charset val="161"/>
          </rPr>
          <t>Γράψε τον αριθμητή του κλάσματος</t>
        </r>
        <r>
          <rPr>
            <sz val="8"/>
            <color indexed="81"/>
            <rFont val="Tahoma"/>
            <family val="2"/>
            <charset val="161"/>
          </rPr>
          <t xml:space="preserve">
</t>
        </r>
      </text>
    </comment>
    <comment ref="K88" authorId="0">
      <text>
        <r>
          <rPr>
            <b/>
            <sz val="8"/>
            <color indexed="81"/>
            <rFont val="Tahoma"/>
            <family val="2"/>
            <charset val="161"/>
          </rPr>
          <t>Γράψε τον παρονομαστή του κλάσματος.</t>
        </r>
        <r>
          <rPr>
            <sz val="8"/>
            <color indexed="81"/>
            <rFont val="Tahoma"/>
            <family val="2"/>
            <charset val="161"/>
          </rPr>
          <t xml:space="preserve">
</t>
        </r>
      </text>
    </comment>
    <comment ref="J93" authorId="0">
      <text>
        <r>
          <rPr>
            <sz val="8"/>
            <color indexed="81"/>
            <rFont val="Tahoma"/>
            <family val="2"/>
            <charset val="161"/>
          </rPr>
          <t xml:space="preserve">Γράψε τις ακέραιες μονάδες
</t>
        </r>
      </text>
    </comment>
    <comment ref="K93" authorId="0">
      <text>
        <r>
          <rPr>
            <b/>
            <sz val="8"/>
            <color indexed="81"/>
            <rFont val="Tahoma"/>
            <family val="2"/>
            <charset val="161"/>
          </rPr>
          <t>Γράψε τον αριθμητή του κλάσματος</t>
        </r>
        <r>
          <rPr>
            <sz val="8"/>
            <color indexed="81"/>
            <rFont val="Tahoma"/>
            <family val="2"/>
            <charset val="161"/>
          </rPr>
          <t xml:space="preserve">
</t>
        </r>
      </text>
    </comment>
    <comment ref="K94" authorId="0">
      <text>
        <r>
          <rPr>
            <b/>
            <sz val="8"/>
            <color indexed="81"/>
            <rFont val="Tahoma"/>
            <family val="2"/>
            <charset val="161"/>
          </rPr>
          <t>Γράψε τον παρονομαστή του κλάσματος.</t>
        </r>
        <r>
          <rPr>
            <sz val="8"/>
            <color indexed="81"/>
            <rFont val="Tahoma"/>
            <family val="2"/>
            <charset val="161"/>
          </rPr>
          <t xml:space="preserve">
</t>
        </r>
      </text>
    </comment>
    <comment ref="J100" authorId="0">
      <text>
        <r>
          <rPr>
            <sz val="8"/>
            <color indexed="81"/>
            <rFont val="Tahoma"/>
            <family val="2"/>
            <charset val="161"/>
          </rPr>
          <t xml:space="preserve">Γράψε τις ακέραιες μονάδες
</t>
        </r>
      </text>
    </comment>
    <comment ref="K100" authorId="0">
      <text>
        <r>
          <rPr>
            <b/>
            <sz val="8"/>
            <color indexed="81"/>
            <rFont val="Tahoma"/>
            <family val="2"/>
            <charset val="161"/>
          </rPr>
          <t>Γράψε τον αριθμητή του κλάσματος</t>
        </r>
        <r>
          <rPr>
            <sz val="8"/>
            <color indexed="81"/>
            <rFont val="Tahoma"/>
            <family val="2"/>
            <charset val="161"/>
          </rPr>
          <t xml:space="preserve">
</t>
        </r>
      </text>
    </comment>
    <comment ref="K101" authorId="0">
      <text>
        <r>
          <rPr>
            <b/>
            <sz val="8"/>
            <color indexed="81"/>
            <rFont val="Tahoma"/>
            <family val="2"/>
            <charset val="161"/>
          </rPr>
          <t>Γράψε τον παρονομαστή του κλάσματος.</t>
        </r>
        <r>
          <rPr>
            <sz val="8"/>
            <color indexed="81"/>
            <rFont val="Tahoma"/>
            <family val="2"/>
            <charset val="161"/>
          </rPr>
          <t xml:space="preserve">
</t>
        </r>
      </text>
    </comment>
    <comment ref="J108" authorId="0">
      <text>
        <r>
          <rPr>
            <sz val="8"/>
            <color indexed="81"/>
            <rFont val="Tahoma"/>
            <family val="2"/>
            <charset val="161"/>
          </rPr>
          <t xml:space="preserve">Γράψε τις ακέραιες μονάδες
</t>
        </r>
      </text>
    </comment>
    <comment ref="K108" authorId="0">
      <text>
        <r>
          <rPr>
            <b/>
            <sz val="8"/>
            <color indexed="81"/>
            <rFont val="Tahoma"/>
            <family val="2"/>
            <charset val="161"/>
          </rPr>
          <t>Γράψε τον αριθμητή του κλάσματος</t>
        </r>
        <r>
          <rPr>
            <sz val="8"/>
            <color indexed="81"/>
            <rFont val="Tahoma"/>
            <family val="2"/>
            <charset val="161"/>
          </rPr>
          <t xml:space="preserve">
</t>
        </r>
      </text>
    </comment>
    <comment ref="K109" authorId="0">
      <text>
        <r>
          <rPr>
            <b/>
            <sz val="8"/>
            <color indexed="81"/>
            <rFont val="Tahoma"/>
            <family val="2"/>
            <charset val="161"/>
          </rPr>
          <t>Γράψε τον παρονομαστή του κλάσματος.</t>
        </r>
        <r>
          <rPr>
            <sz val="8"/>
            <color indexed="81"/>
            <rFont val="Tahoma"/>
            <family val="2"/>
            <charset val="161"/>
          </rPr>
          <t xml:space="preserve">
</t>
        </r>
      </text>
    </comment>
    <comment ref="J116" authorId="0">
      <text>
        <r>
          <rPr>
            <sz val="8"/>
            <color indexed="81"/>
            <rFont val="Tahoma"/>
            <family val="2"/>
            <charset val="161"/>
          </rPr>
          <t xml:space="preserve">Γράψε τις ακέραιες μονάδες
</t>
        </r>
      </text>
    </comment>
    <comment ref="K116" authorId="0">
      <text>
        <r>
          <rPr>
            <b/>
            <sz val="8"/>
            <color indexed="81"/>
            <rFont val="Tahoma"/>
            <family val="2"/>
            <charset val="161"/>
          </rPr>
          <t>Γράψε τον αριθμητή του κλάσματος</t>
        </r>
        <r>
          <rPr>
            <sz val="8"/>
            <color indexed="81"/>
            <rFont val="Tahoma"/>
            <family val="2"/>
            <charset val="161"/>
          </rPr>
          <t xml:space="preserve">
</t>
        </r>
      </text>
    </comment>
    <comment ref="K117" authorId="0">
      <text>
        <r>
          <rPr>
            <b/>
            <sz val="8"/>
            <color indexed="81"/>
            <rFont val="Tahoma"/>
            <family val="2"/>
            <charset val="161"/>
          </rPr>
          <t>Γράψε τον παρονομαστή του κλάσματος.</t>
        </r>
        <r>
          <rPr>
            <sz val="8"/>
            <color indexed="81"/>
            <rFont val="Tahoma"/>
            <family val="2"/>
            <charset val="161"/>
          </rPr>
          <t xml:space="preserve">
</t>
        </r>
      </text>
    </comment>
    <comment ref="J127" authorId="0">
      <text>
        <r>
          <rPr>
            <sz val="8"/>
            <color indexed="81"/>
            <rFont val="Tahoma"/>
            <family val="2"/>
            <charset val="161"/>
          </rPr>
          <t xml:space="preserve">Γράψε τις ακέραιες μονάδες
</t>
        </r>
      </text>
    </comment>
    <comment ref="K127" authorId="0">
      <text>
        <r>
          <rPr>
            <b/>
            <sz val="8"/>
            <color indexed="81"/>
            <rFont val="Tahoma"/>
            <family val="2"/>
            <charset val="161"/>
          </rPr>
          <t>Γράψε τον αριθμητή του κλάσματος</t>
        </r>
        <r>
          <rPr>
            <sz val="8"/>
            <color indexed="81"/>
            <rFont val="Tahoma"/>
            <family val="2"/>
            <charset val="161"/>
          </rPr>
          <t xml:space="preserve">
</t>
        </r>
      </text>
    </comment>
    <comment ref="K128" authorId="0">
      <text>
        <r>
          <rPr>
            <b/>
            <sz val="8"/>
            <color indexed="81"/>
            <rFont val="Tahoma"/>
            <family val="2"/>
            <charset val="161"/>
          </rPr>
          <t>Γράψε τον παρονομαστή του κλάσματος.</t>
        </r>
        <r>
          <rPr>
            <sz val="8"/>
            <color indexed="81"/>
            <rFont val="Tahoma"/>
            <family val="2"/>
            <charset val="161"/>
          </rPr>
          <t xml:space="preserve">
</t>
        </r>
      </text>
    </comment>
    <comment ref="J135" authorId="0">
      <text>
        <r>
          <rPr>
            <sz val="8"/>
            <color indexed="81"/>
            <rFont val="Tahoma"/>
            <family val="2"/>
            <charset val="161"/>
          </rPr>
          <t xml:space="preserve">Γράψε τις ακέραιες μονάδες
</t>
        </r>
      </text>
    </comment>
    <comment ref="K135" authorId="0">
      <text>
        <r>
          <rPr>
            <b/>
            <sz val="8"/>
            <color indexed="81"/>
            <rFont val="Tahoma"/>
            <family val="2"/>
            <charset val="161"/>
          </rPr>
          <t>Γράψε τον αριθμητή του κλάσματος</t>
        </r>
        <r>
          <rPr>
            <sz val="8"/>
            <color indexed="81"/>
            <rFont val="Tahoma"/>
            <family val="2"/>
            <charset val="161"/>
          </rPr>
          <t xml:space="preserve">
</t>
        </r>
      </text>
    </comment>
    <comment ref="K136" authorId="0">
      <text>
        <r>
          <rPr>
            <b/>
            <sz val="8"/>
            <color indexed="81"/>
            <rFont val="Tahoma"/>
            <family val="2"/>
            <charset val="161"/>
          </rPr>
          <t>Γράψε τον παρονομαστή του κλάσματος.</t>
        </r>
        <r>
          <rPr>
            <sz val="8"/>
            <color indexed="81"/>
            <rFont val="Tahoma"/>
            <family val="2"/>
            <charset val="161"/>
          </rPr>
          <t xml:space="preserve">
</t>
        </r>
      </text>
    </comment>
  </commentList>
</comments>
</file>

<file path=xl/comments4.xml><?xml version="1.0" encoding="utf-8"?>
<comments xmlns="http://schemas.openxmlformats.org/spreadsheetml/2006/main">
  <authors>
    <author>a</author>
  </authors>
  <commentList>
    <comment ref="D67" authorId="0">
      <text>
        <r>
          <rPr>
            <b/>
            <sz val="8"/>
            <color indexed="12"/>
            <rFont val="Tahoma"/>
            <family val="2"/>
          </rPr>
          <t>Πόσες φορές χωρά ο παρονομαστής (το 2 ) στον αριθμητή; (στο 5;)</t>
        </r>
        <r>
          <rPr>
            <b/>
            <sz val="8"/>
            <color indexed="81"/>
            <rFont val="Tahoma"/>
            <family val="2"/>
          </rPr>
          <t xml:space="preserve">
Χωρά 2 φορές. Άρα ο μεικτός έχει 2  ακέραιες μονάδες.
</t>
        </r>
      </text>
    </comment>
    <comment ref="E67" authorId="0">
      <text>
        <r>
          <rPr>
            <b/>
            <sz val="8"/>
            <color indexed="12"/>
            <rFont val="Tahoma"/>
            <family val="2"/>
          </rPr>
          <t>Το δύο χωρά στο 5 δύο φορές. Πόσα περισσεύουν;</t>
        </r>
        <r>
          <rPr>
            <b/>
            <sz val="8"/>
            <color indexed="81"/>
            <rFont val="Tahoma"/>
            <family val="2"/>
            <charset val="161"/>
          </rPr>
          <t xml:space="preserve">
Περισσεύει </t>
        </r>
        <r>
          <rPr>
            <b/>
            <u/>
            <sz val="8"/>
            <color indexed="81"/>
            <rFont val="Tahoma"/>
            <family val="2"/>
          </rPr>
          <t>1</t>
        </r>
        <r>
          <rPr>
            <b/>
            <sz val="8"/>
            <color indexed="81"/>
            <rFont val="Tahoma"/>
            <family val="2"/>
          </rPr>
          <t xml:space="preserve"> (Το γράφουμε πίσω από </t>
        </r>
        <r>
          <rPr>
            <b/>
            <u/>
            <sz val="8"/>
            <color indexed="81"/>
            <rFont val="Tahoma"/>
            <family val="2"/>
          </rPr>
          <t xml:space="preserve">
</t>
        </r>
        <r>
          <rPr>
            <b/>
            <sz val="8"/>
            <color indexed="81"/>
            <rFont val="Tahoma"/>
            <family val="2"/>
          </rPr>
          <t xml:space="preserve">                     2
τον ακέραιο και σχηματίζουμε το μεικτό κλάσμα</t>
        </r>
        <r>
          <rPr>
            <sz val="8"/>
            <color indexed="81"/>
            <rFont val="Tahoma"/>
            <family val="2"/>
            <charset val="161"/>
          </rPr>
          <t xml:space="preserve">
</t>
        </r>
      </text>
    </comment>
    <comment ref="D75"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E75"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J75"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K75"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P75"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Q75"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D78"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E78"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J78"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K78"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P78"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Q78"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D84"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D89"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J89"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P89"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I111" authorId="0">
      <text>
        <r>
          <rPr>
            <b/>
            <sz val="26"/>
            <color indexed="81"/>
            <rFont val="Tahoma"/>
            <family val="2"/>
            <charset val="161"/>
          </rPr>
          <t>Για να βρούμε τον αριθμητή πολλαπλασιάζουμε τις ακέραιες μονάδες (Το 3) με τον παρονομαστή (το 2) και προσθέτουμε τον αριθμητή (το 1). Έτσι βρίσκουμε πως ο αριθμητής είναι 7.
Ο παρονομαστής μένει ίδιος.</t>
        </r>
        <r>
          <rPr>
            <sz val="26"/>
            <color indexed="81"/>
            <rFont val="Tahoma"/>
            <family val="2"/>
            <charset val="161"/>
          </rPr>
          <t xml:space="preserve">
</t>
        </r>
      </text>
    </comment>
    <comment ref="E118"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K118"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Q118"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E121"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K121"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Q121"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D128"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E128"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J128"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K128"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P128"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Q128"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D131"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E131"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J131"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K131"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P131"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Q131"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D134"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E134"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J134"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K134"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P134"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Q134"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D137"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E137"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J137"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K137"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P137"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Q137"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D140"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E140"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J140"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K140"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P140"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Q140"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D143"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E143"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J143"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K143"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P143"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Q143"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D146"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E146"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J146"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K146"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P146"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Q146"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D149"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E149"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J149"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K149"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P149"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Q149"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D152"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E152"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E160"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K160"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Q160"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E163"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K163"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Q163"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E166"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K166"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Q166"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E169"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K169"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Q169"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E172"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K172"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Q172"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E175"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K175"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Q175"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E178"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K178"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Q178"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E181"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K181"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Q181"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E184"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E193" authorId="0">
      <text>
        <r>
          <rPr>
            <b/>
            <sz val="8"/>
            <color indexed="81"/>
            <rFont val="Tahoma"/>
            <family val="2"/>
            <charset val="161"/>
          </rPr>
          <t>Συγγραφέας: Κύπρος Ιωάννου</t>
        </r>
        <r>
          <rPr>
            <sz val="8"/>
            <color indexed="81"/>
            <rFont val="Tahoma"/>
            <family val="2"/>
            <charset val="161"/>
          </rPr>
          <t xml:space="preserve">
</t>
        </r>
      </text>
    </comment>
  </commentList>
</comments>
</file>

<file path=xl/comments5.xml><?xml version="1.0" encoding="utf-8"?>
<comments xmlns="http://schemas.openxmlformats.org/spreadsheetml/2006/main">
  <authors>
    <author>a</author>
  </authors>
  <commentList>
    <comment ref="D67" authorId="0">
      <text>
        <r>
          <rPr>
            <b/>
            <sz val="8"/>
            <color indexed="12"/>
            <rFont val="Tahoma"/>
            <family val="2"/>
          </rPr>
          <t>Πόσες φορές χωρά ο παρονομαστής (το 2 ) στον αριθμητή; (στο 5;)</t>
        </r>
        <r>
          <rPr>
            <b/>
            <sz val="8"/>
            <color indexed="81"/>
            <rFont val="Tahoma"/>
            <family val="2"/>
          </rPr>
          <t xml:space="preserve">
Χωρά 2 φορές. Άρα ο μεικτός έχει 2  ακέραιες μονάδες.
</t>
        </r>
      </text>
    </comment>
    <comment ref="E67" authorId="0">
      <text>
        <r>
          <rPr>
            <b/>
            <sz val="8"/>
            <color indexed="12"/>
            <rFont val="Tahoma"/>
            <family val="2"/>
          </rPr>
          <t>Το δύο χωρά στο 5 δύο φορές. Πόσα περισσεύουν;</t>
        </r>
        <r>
          <rPr>
            <b/>
            <sz val="8"/>
            <color indexed="81"/>
            <rFont val="Tahoma"/>
            <family val="2"/>
            <charset val="161"/>
          </rPr>
          <t xml:space="preserve">
Περισσεύει </t>
        </r>
        <r>
          <rPr>
            <b/>
            <u/>
            <sz val="8"/>
            <color indexed="81"/>
            <rFont val="Tahoma"/>
            <family val="2"/>
          </rPr>
          <t>1</t>
        </r>
        <r>
          <rPr>
            <b/>
            <sz val="8"/>
            <color indexed="81"/>
            <rFont val="Tahoma"/>
            <family val="2"/>
          </rPr>
          <t xml:space="preserve"> (Το γράφουμε πίσω από </t>
        </r>
        <r>
          <rPr>
            <b/>
            <u/>
            <sz val="8"/>
            <color indexed="81"/>
            <rFont val="Tahoma"/>
            <family val="2"/>
          </rPr>
          <t xml:space="preserve">
</t>
        </r>
        <r>
          <rPr>
            <b/>
            <sz val="8"/>
            <color indexed="81"/>
            <rFont val="Tahoma"/>
            <family val="2"/>
          </rPr>
          <t xml:space="preserve">                     2
τον ακέραιο και σχηματίζουμε το μεικτό κλάσμα</t>
        </r>
        <r>
          <rPr>
            <sz val="8"/>
            <color indexed="81"/>
            <rFont val="Tahoma"/>
            <family val="2"/>
            <charset val="161"/>
          </rPr>
          <t xml:space="preserve">
</t>
        </r>
      </text>
    </comment>
    <comment ref="D75"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E75"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J75"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K75"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P75"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Q75"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D78"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E78"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J78"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K78"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P78"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Q78"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D84"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D89"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J89"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P89"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I111" authorId="0">
      <text>
        <r>
          <rPr>
            <b/>
            <sz val="26"/>
            <color indexed="81"/>
            <rFont val="Tahoma"/>
            <family val="2"/>
            <charset val="161"/>
          </rPr>
          <t>Για να βρούμε τον αριθμητή πολλαπλασιάζουμε τις ακέραιες μονάδες (Το 3) με τον παρονομαστή (το 2) και προσθέτουμε τον αριθμητή (το 1). Έτσι βρίσκουμε πως ο αριθμητής είναι 7.
Ο παρονομαστής μένει ίδιος.</t>
        </r>
        <r>
          <rPr>
            <sz val="26"/>
            <color indexed="81"/>
            <rFont val="Tahoma"/>
            <family val="2"/>
            <charset val="161"/>
          </rPr>
          <t xml:space="preserve">
</t>
        </r>
      </text>
    </comment>
    <comment ref="E118"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K118"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Q118"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E121"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K121"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Q121"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D128"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E128"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J128"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K128"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P128"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Q128"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D131"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E131"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J131"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K131"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P131"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Q131"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D134"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E134"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J134"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K134"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P134"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Q134"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D137"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E137"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J137"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K137"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P137"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Q137"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D140"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E140"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J140"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K140"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P140"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Q140"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D143"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E143"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J143"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K143"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P143"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Q143"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D146"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E146"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J146"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K146"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P146"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Q146"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D149"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E149"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J149"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K149"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P149"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Q149"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D152" authorId="0">
      <text>
        <r>
          <rPr>
            <b/>
            <sz val="8"/>
            <color indexed="12"/>
            <rFont val="Tahoma"/>
            <family val="2"/>
          </rPr>
          <t>Πόσες φορές χωρά ο παρονομαστής στον αριθμητή;</t>
        </r>
        <r>
          <rPr>
            <b/>
            <sz val="8"/>
            <color indexed="81"/>
            <rFont val="Tahoma"/>
            <family val="2"/>
          </rPr>
          <t xml:space="preserve">
</t>
        </r>
      </text>
    </comment>
    <comment ref="E152" authorId="0">
      <text>
        <r>
          <rPr>
            <b/>
            <sz val="8"/>
            <color indexed="12"/>
            <rFont val="Tahoma"/>
            <family val="2"/>
          </rPr>
          <t>Πόσα περισσεύουν;</t>
        </r>
        <r>
          <rPr>
            <b/>
            <sz val="8"/>
            <color indexed="81"/>
            <rFont val="Tahoma"/>
            <family val="2"/>
            <charset val="161"/>
          </rPr>
          <t xml:space="preserve">
</t>
        </r>
        <r>
          <rPr>
            <sz val="8"/>
            <color indexed="81"/>
            <rFont val="Tahoma"/>
            <family val="2"/>
            <charset val="161"/>
          </rPr>
          <t xml:space="preserve">
</t>
        </r>
      </text>
    </comment>
    <comment ref="E160"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K160"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Q160"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E163"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K163"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Q163"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E166"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K166"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Q166"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E169"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K169"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Q169"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E172"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K172"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Q172"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E175"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K175"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Q175"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E178"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K178"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Q178"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E181"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K181"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Q181"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E184" authorId="0">
      <text>
        <r>
          <rPr>
            <b/>
            <sz val="8"/>
            <color indexed="12"/>
            <rFont val="Tahoma"/>
            <family val="2"/>
          </rPr>
          <t>Πολλαπλασιάζουμε τον ακέραιο Χ τον παρονομαστή και προσθέτουμε στο γινόμενο τον αριθμητή. Παρονομαστής μένει ο ίδιος ο παρονομαστής του μεικτού κλάσματος</t>
        </r>
      </text>
    </comment>
    <comment ref="E193" authorId="0">
      <text>
        <r>
          <rPr>
            <b/>
            <sz val="8"/>
            <color indexed="81"/>
            <rFont val="Tahoma"/>
            <family val="2"/>
            <charset val="161"/>
          </rPr>
          <t>Συγγραφέας: Κύπρος Ιωάννου</t>
        </r>
        <r>
          <rPr>
            <sz val="8"/>
            <color indexed="81"/>
            <rFont val="Tahoma"/>
            <family val="2"/>
            <charset val="161"/>
          </rPr>
          <t xml:space="preserve">
</t>
        </r>
      </text>
    </comment>
  </commentList>
</comments>
</file>

<file path=xl/comments6.xml><?xml version="1.0" encoding="utf-8"?>
<comments xmlns="http://schemas.openxmlformats.org/spreadsheetml/2006/main">
  <authors>
    <author>a</author>
  </authors>
  <commentList>
    <comment ref="G15" authorId="0">
      <text>
        <r>
          <rPr>
            <b/>
            <sz val="8"/>
            <color indexed="81"/>
            <rFont val="Tahoma"/>
            <family val="2"/>
            <charset val="161"/>
          </rPr>
          <t>Το κλάσμα που έγραψες είναι στην πιο απλή του μορφή;</t>
        </r>
        <r>
          <rPr>
            <sz val="8"/>
            <color indexed="81"/>
            <rFont val="Tahoma"/>
            <family val="2"/>
            <charset val="161"/>
          </rPr>
          <t xml:space="preserve">
</t>
        </r>
      </text>
    </comment>
    <comment ref="G19" authorId="0">
      <text>
        <r>
          <rPr>
            <b/>
            <sz val="8"/>
            <color indexed="81"/>
            <rFont val="Tahoma"/>
            <family val="2"/>
            <charset val="161"/>
          </rPr>
          <t>Το κλάσμα που έγραψες είναι στην πιο απλή του μορφή;</t>
        </r>
        <r>
          <rPr>
            <sz val="8"/>
            <color indexed="81"/>
            <rFont val="Tahoma"/>
            <family val="2"/>
            <charset val="161"/>
          </rPr>
          <t xml:space="preserve">
</t>
        </r>
      </text>
    </comment>
    <comment ref="M19" authorId="0">
      <text>
        <r>
          <rPr>
            <b/>
            <u/>
            <sz val="10"/>
            <color indexed="81"/>
            <rFont val="Tahoma"/>
            <family val="2"/>
          </rPr>
          <t>Κλάσμα Χ κλάσμα:</t>
        </r>
        <r>
          <rPr>
            <b/>
            <sz val="8"/>
            <color indexed="81"/>
            <rFont val="Tahoma"/>
            <family val="2"/>
            <charset val="161"/>
          </rPr>
          <t xml:space="preserve">
Αν μπορώ να κάνω απλοποίηση, απλοποιώ. Μετά πολλαπλασιάζω τους αριθμητές, για να βρω τον αριθμητή του γινομένου.
Μετά πολλαπλασιάζω τους παρονομαστές για να βρω τον παρονομαστή του γινομένου.</t>
        </r>
        <r>
          <rPr>
            <sz val="8"/>
            <color indexed="81"/>
            <rFont val="Tahoma"/>
            <family val="2"/>
            <charset val="161"/>
          </rPr>
          <t xml:space="preserve">
</t>
        </r>
      </text>
    </comment>
    <comment ref="G24" authorId="0">
      <text>
        <r>
          <rPr>
            <b/>
            <sz val="8"/>
            <color indexed="81"/>
            <rFont val="Tahoma"/>
            <family val="2"/>
            <charset val="161"/>
          </rPr>
          <t>Το κλάσμα που έγραψες είναι στην πιο απλή του μορφή;</t>
        </r>
        <r>
          <rPr>
            <sz val="8"/>
            <color indexed="81"/>
            <rFont val="Tahoma"/>
            <family val="2"/>
            <charset val="161"/>
          </rPr>
          <t xml:space="preserve">
</t>
        </r>
      </text>
    </comment>
    <comment ref="B29" authorId="0">
      <text>
        <r>
          <rPr>
            <b/>
            <sz val="8"/>
            <color indexed="81"/>
            <rFont val="Tahoma"/>
            <family val="2"/>
            <charset val="161"/>
          </rPr>
          <t>Απλοποίησε</t>
        </r>
        <r>
          <rPr>
            <sz val="8"/>
            <color indexed="81"/>
            <rFont val="Tahoma"/>
            <family val="2"/>
            <charset val="161"/>
          </rPr>
          <t xml:space="preserve">
</t>
        </r>
      </text>
    </comment>
    <comment ref="D29" authorId="0">
      <text>
        <r>
          <rPr>
            <b/>
            <sz val="8"/>
            <color indexed="81"/>
            <rFont val="Tahoma"/>
            <family val="2"/>
            <charset val="161"/>
          </rPr>
          <t>Απλοποίησε</t>
        </r>
        <r>
          <rPr>
            <sz val="8"/>
            <color indexed="81"/>
            <rFont val="Tahoma"/>
            <family val="2"/>
            <charset val="161"/>
          </rPr>
          <t xml:space="preserve">
</t>
        </r>
      </text>
    </comment>
    <comment ref="G30" authorId="0">
      <text>
        <r>
          <rPr>
            <b/>
            <sz val="8"/>
            <color indexed="81"/>
            <rFont val="Tahoma"/>
            <family val="2"/>
            <charset val="161"/>
          </rPr>
          <t>Το κλάσμα που έγραψες είναι στην πιο απλή του μορφή;</t>
        </r>
        <r>
          <rPr>
            <sz val="8"/>
            <color indexed="81"/>
            <rFont val="Tahoma"/>
            <family val="2"/>
            <charset val="161"/>
          </rPr>
          <t xml:space="preserve">
Αν όχι απλοποίησέ το.</t>
        </r>
      </text>
    </comment>
    <comment ref="B32" authorId="0">
      <text>
        <r>
          <rPr>
            <b/>
            <sz val="8"/>
            <color indexed="81"/>
            <rFont val="Tahoma"/>
            <family val="2"/>
            <charset val="161"/>
          </rPr>
          <t>Απλοποίησε</t>
        </r>
        <r>
          <rPr>
            <sz val="8"/>
            <color indexed="81"/>
            <rFont val="Tahoma"/>
            <family val="2"/>
            <charset val="161"/>
          </rPr>
          <t xml:space="preserve">
</t>
        </r>
      </text>
    </comment>
    <comment ref="D32" authorId="0">
      <text>
        <r>
          <rPr>
            <b/>
            <sz val="8"/>
            <color indexed="81"/>
            <rFont val="Tahoma"/>
            <family val="2"/>
            <charset val="161"/>
          </rPr>
          <t>Απλοποίησε</t>
        </r>
        <r>
          <rPr>
            <sz val="8"/>
            <color indexed="81"/>
            <rFont val="Tahoma"/>
            <family val="2"/>
            <charset val="161"/>
          </rPr>
          <t xml:space="preserve">
</t>
        </r>
      </text>
    </comment>
    <comment ref="B36" authorId="0">
      <text>
        <r>
          <rPr>
            <b/>
            <sz val="8"/>
            <color indexed="81"/>
            <rFont val="Tahoma"/>
            <family val="2"/>
            <charset val="161"/>
          </rPr>
          <t>Απλοποίησε</t>
        </r>
        <r>
          <rPr>
            <sz val="8"/>
            <color indexed="81"/>
            <rFont val="Tahoma"/>
            <family val="2"/>
            <charset val="161"/>
          </rPr>
          <t xml:space="preserve">
</t>
        </r>
      </text>
    </comment>
    <comment ref="D36" authorId="0">
      <text>
        <r>
          <rPr>
            <b/>
            <sz val="8"/>
            <color indexed="81"/>
            <rFont val="Tahoma"/>
            <family val="2"/>
            <charset val="161"/>
          </rPr>
          <t>Απλοποίησε</t>
        </r>
        <r>
          <rPr>
            <sz val="8"/>
            <color indexed="81"/>
            <rFont val="Tahoma"/>
            <family val="2"/>
            <charset val="161"/>
          </rPr>
          <t xml:space="preserve">
</t>
        </r>
      </text>
    </comment>
    <comment ref="G37" authorId="0">
      <text>
        <r>
          <rPr>
            <b/>
            <sz val="8"/>
            <color indexed="81"/>
            <rFont val="Tahoma"/>
            <family val="2"/>
            <charset val="161"/>
          </rPr>
          <t>Το κλάσμα που έγραψες είναι στην πιο απλή του μορφή;</t>
        </r>
        <r>
          <rPr>
            <sz val="8"/>
            <color indexed="81"/>
            <rFont val="Tahoma"/>
            <family val="2"/>
            <charset val="161"/>
          </rPr>
          <t xml:space="preserve">
Αν όχι απλοποίησέ το.</t>
        </r>
      </text>
    </comment>
    <comment ref="B39" authorId="0">
      <text>
        <r>
          <rPr>
            <b/>
            <sz val="8"/>
            <color indexed="81"/>
            <rFont val="Tahoma"/>
            <family val="2"/>
            <charset val="161"/>
          </rPr>
          <t>Απλοποίησε</t>
        </r>
        <r>
          <rPr>
            <sz val="8"/>
            <color indexed="81"/>
            <rFont val="Tahoma"/>
            <family val="2"/>
            <charset val="161"/>
          </rPr>
          <t xml:space="preserve">
</t>
        </r>
      </text>
    </comment>
    <comment ref="D39" authorId="0">
      <text>
        <r>
          <rPr>
            <b/>
            <sz val="8"/>
            <color indexed="81"/>
            <rFont val="Tahoma"/>
            <family val="2"/>
            <charset val="161"/>
          </rPr>
          <t>Απλοποίησε</t>
        </r>
        <r>
          <rPr>
            <sz val="8"/>
            <color indexed="81"/>
            <rFont val="Tahoma"/>
            <family val="2"/>
            <charset val="161"/>
          </rPr>
          <t xml:space="preserve">
</t>
        </r>
      </text>
    </comment>
    <comment ref="B43" authorId="0">
      <text>
        <r>
          <rPr>
            <b/>
            <sz val="8"/>
            <color indexed="81"/>
            <rFont val="Tahoma"/>
            <family val="2"/>
            <charset val="161"/>
          </rPr>
          <t>Απλοποίησε</t>
        </r>
        <r>
          <rPr>
            <sz val="8"/>
            <color indexed="81"/>
            <rFont val="Tahoma"/>
            <family val="2"/>
            <charset val="161"/>
          </rPr>
          <t xml:space="preserve">
</t>
        </r>
      </text>
    </comment>
    <comment ref="D43" authorId="0">
      <text>
        <r>
          <rPr>
            <b/>
            <sz val="8"/>
            <color indexed="81"/>
            <rFont val="Tahoma"/>
            <family val="2"/>
            <charset val="161"/>
          </rPr>
          <t>Απλοποίησε</t>
        </r>
        <r>
          <rPr>
            <sz val="8"/>
            <color indexed="81"/>
            <rFont val="Tahoma"/>
            <family val="2"/>
            <charset val="161"/>
          </rPr>
          <t xml:space="preserve">
</t>
        </r>
      </text>
    </comment>
    <comment ref="G44" authorId="0">
      <text>
        <r>
          <rPr>
            <b/>
            <sz val="8"/>
            <color indexed="81"/>
            <rFont val="Tahoma"/>
            <family val="2"/>
            <charset val="161"/>
          </rPr>
          <t>Το κλάσμα που έγραψες είναι στην πιο απλή του μορφή;</t>
        </r>
        <r>
          <rPr>
            <sz val="8"/>
            <color indexed="81"/>
            <rFont val="Tahoma"/>
            <family val="2"/>
            <charset val="161"/>
          </rPr>
          <t xml:space="preserve">
Αν όχι απλοποίησέ το.</t>
        </r>
      </text>
    </comment>
    <comment ref="B46" authorId="0">
      <text>
        <r>
          <rPr>
            <b/>
            <sz val="8"/>
            <color indexed="81"/>
            <rFont val="Tahoma"/>
            <family val="2"/>
            <charset val="161"/>
          </rPr>
          <t>Απλοποίησε</t>
        </r>
        <r>
          <rPr>
            <sz val="8"/>
            <color indexed="81"/>
            <rFont val="Tahoma"/>
            <family val="2"/>
            <charset val="161"/>
          </rPr>
          <t xml:space="preserve">
</t>
        </r>
      </text>
    </comment>
    <comment ref="D46" authorId="0">
      <text>
        <r>
          <rPr>
            <b/>
            <sz val="8"/>
            <color indexed="81"/>
            <rFont val="Tahoma"/>
            <family val="2"/>
            <charset val="161"/>
          </rPr>
          <t>Απλοποίησε</t>
        </r>
        <r>
          <rPr>
            <sz val="8"/>
            <color indexed="81"/>
            <rFont val="Tahoma"/>
            <family val="2"/>
            <charset val="161"/>
          </rPr>
          <t xml:space="preserve">
</t>
        </r>
      </text>
    </comment>
    <comment ref="B50" authorId="0">
      <text>
        <r>
          <rPr>
            <b/>
            <sz val="8"/>
            <color indexed="81"/>
            <rFont val="Tahoma"/>
            <family val="2"/>
            <charset val="161"/>
          </rPr>
          <t>Απλοποίησε</t>
        </r>
        <r>
          <rPr>
            <sz val="8"/>
            <color indexed="81"/>
            <rFont val="Tahoma"/>
            <family val="2"/>
            <charset val="161"/>
          </rPr>
          <t xml:space="preserve">
</t>
        </r>
      </text>
    </comment>
    <comment ref="D50" authorId="0">
      <text>
        <r>
          <rPr>
            <b/>
            <sz val="8"/>
            <color indexed="81"/>
            <rFont val="Tahoma"/>
            <family val="2"/>
            <charset val="161"/>
          </rPr>
          <t>Απλοποίησε</t>
        </r>
        <r>
          <rPr>
            <sz val="8"/>
            <color indexed="81"/>
            <rFont val="Tahoma"/>
            <family val="2"/>
            <charset val="161"/>
          </rPr>
          <t xml:space="preserve">
</t>
        </r>
      </text>
    </comment>
    <comment ref="G51" authorId="0">
      <text>
        <r>
          <rPr>
            <b/>
            <sz val="8"/>
            <color indexed="81"/>
            <rFont val="Tahoma"/>
            <family val="2"/>
            <charset val="161"/>
          </rPr>
          <t>Το κλάσμα που έγραψες είναι στην πιο απλή του μορφή;</t>
        </r>
        <r>
          <rPr>
            <sz val="8"/>
            <color indexed="81"/>
            <rFont val="Tahoma"/>
            <family val="2"/>
            <charset val="161"/>
          </rPr>
          <t xml:space="preserve">
Αν όχι απλοποίησέ το.</t>
        </r>
      </text>
    </comment>
    <comment ref="B53" authorId="0">
      <text>
        <r>
          <rPr>
            <b/>
            <sz val="8"/>
            <color indexed="81"/>
            <rFont val="Tahoma"/>
            <family val="2"/>
            <charset val="161"/>
          </rPr>
          <t>Απλοποίησε</t>
        </r>
        <r>
          <rPr>
            <sz val="8"/>
            <color indexed="81"/>
            <rFont val="Tahoma"/>
            <family val="2"/>
            <charset val="161"/>
          </rPr>
          <t xml:space="preserve">
</t>
        </r>
      </text>
    </comment>
    <comment ref="D53" authorId="0">
      <text>
        <r>
          <rPr>
            <b/>
            <sz val="8"/>
            <color indexed="81"/>
            <rFont val="Tahoma"/>
            <family val="2"/>
            <charset val="161"/>
          </rPr>
          <t>Απλοποίησε</t>
        </r>
        <r>
          <rPr>
            <sz val="8"/>
            <color indexed="81"/>
            <rFont val="Tahoma"/>
            <family val="2"/>
            <charset val="161"/>
          </rPr>
          <t xml:space="preserve">
</t>
        </r>
      </text>
    </comment>
    <comment ref="D57" authorId="0">
      <text>
        <r>
          <rPr>
            <b/>
            <sz val="8"/>
            <color indexed="81"/>
            <rFont val="Tahoma"/>
            <family val="2"/>
            <charset val="161"/>
          </rPr>
          <t>Απλοποίησε</t>
        </r>
        <r>
          <rPr>
            <sz val="8"/>
            <color indexed="81"/>
            <rFont val="Tahoma"/>
            <family val="2"/>
            <charset val="161"/>
          </rPr>
          <t xml:space="preserve">
</t>
        </r>
      </text>
    </comment>
    <comment ref="G58" authorId="0">
      <text>
        <r>
          <rPr>
            <b/>
            <sz val="8"/>
            <color indexed="81"/>
            <rFont val="Tahoma"/>
            <family val="2"/>
            <charset val="161"/>
          </rPr>
          <t>Το κλάσμα που έγραψες είναι στην πιο απλή του μορφή;</t>
        </r>
        <r>
          <rPr>
            <sz val="8"/>
            <color indexed="81"/>
            <rFont val="Tahoma"/>
            <family val="2"/>
            <charset val="161"/>
          </rPr>
          <t xml:space="preserve">
Αν όχι απλοποίησέ το.</t>
        </r>
      </text>
    </comment>
    <comment ref="B60" authorId="0">
      <text>
        <r>
          <rPr>
            <b/>
            <sz val="8"/>
            <color indexed="81"/>
            <rFont val="Tahoma"/>
            <family val="2"/>
            <charset val="161"/>
          </rPr>
          <t>Απλοποίησε</t>
        </r>
        <r>
          <rPr>
            <sz val="8"/>
            <color indexed="81"/>
            <rFont val="Tahoma"/>
            <family val="2"/>
            <charset val="161"/>
          </rPr>
          <t xml:space="preserve">
</t>
        </r>
      </text>
    </comment>
    <comment ref="B64" authorId="0">
      <text>
        <r>
          <rPr>
            <b/>
            <sz val="8"/>
            <color indexed="81"/>
            <rFont val="Tahoma"/>
            <family val="2"/>
            <charset val="161"/>
          </rPr>
          <t>Απλοποίησε</t>
        </r>
        <r>
          <rPr>
            <sz val="8"/>
            <color indexed="81"/>
            <rFont val="Tahoma"/>
            <family val="2"/>
            <charset val="161"/>
          </rPr>
          <t xml:space="preserve">
</t>
        </r>
      </text>
    </comment>
    <comment ref="D64" authorId="0">
      <text>
        <r>
          <rPr>
            <b/>
            <sz val="8"/>
            <color indexed="81"/>
            <rFont val="Tahoma"/>
            <family val="2"/>
            <charset val="161"/>
          </rPr>
          <t>Απλοποίησε</t>
        </r>
        <r>
          <rPr>
            <sz val="8"/>
            <color indexed="81"/>
            <rFont val="Tahoma"/>
            <family val="2"/>
            <charset val="161"/>
          </rPr>
          <t xml:space="preserve">
</t>
        </r>
      </text>
    </comment>
    <comment ref="G65" authorId="0">
      <text>
        <r>
          <rPr>
            <b/>
            <sz val="8"/>
            <color indexed="81"/>
            <rFont val="Tahoma"/>
            <family val="2"/>
            <charset val="161"/>
          </rPr>
          <t>Το κλάσμα που έγραψες είναι στην πιο απλή του μορφή;</t>
        </r>
        <r>
          <rPr>
            <sz val="8"/>
            <color indexed="81"/>
            <rFont val="Tahoma"/>
            <family val="2"/>
            <charset val="161"/>
          </rPr>
          <t xml:space="preserve">
Αν όχι απλοποίησέ το.</t>
        </r>
      </text>
    </comment>
    <comment ref="B67" authorId="0">
      <text>
        <r>
          <rPr>
            <b/>
            <sz val="8"/>
            <color indexed="81"/>
            <rFont val="Tahoma"/>
            <family val="2"/>
            <charset val="161"/>
          </rPr>
          <t>Απλοποίησε</t>
        </r>
        <r>
          <rPr>
            <sz val="8"/>
            <color indexed="81"/>
            <rFont val="Tahoma"/>
            <family val="2"/>
            <charset val="161"/>
          </rPr>
          <t xml:space="preserve">
</t>
        </r>
      </text>
    </comment>
    <comment ref="D67" authorId="0">
      <text>
        <r>
          <rPr>
            <b/>
            <sz val="8"/>
            <color indexed="81"/>
            <rFont val="Tahoma"/>
            <family val="2"/>
            <charset val="161"/>
          </rPr>
          <t>Απλοποίησε</t>
        </r>
        <r>
          <rPr>
            <sz val="8"/>
            <color indexed="81"/>
            <rFont val="Tahoma"/>
            <family val="2"/>
            <charset val="161"/>
          </rPr>
          <t xml:space="preserve">
</t>
        </r>
      </text>
    </comment>
    <comment ref="B71" authorId="0">
      <text>
        <r>
          <rPr>
            <b/>
            <sz val="8"/>
            <color indexed="81"/>
            <rFont val="Tahoma"/>
            <family val="2"/>
            <charset val="161"/>
          </rPr>
          <t>Απλοποίησε</t>
        </r>
        <r>
          <rPr>
            <sz val="8"/>
            <color indexed="81"/>
            <rFont val="Tahoma"/>
            <family val="2"/>
            <charset val="161"/>
          </rPr>
          <t xml:space="preserve">
</t>
        </r>
      </text>
    </comment>
    <comment ref="D71" authorId="0">
      <text>
        <r>
          <rPr>
            <b/>
            <sz val="8"/>
            <color indexed="81"/>
            <rFont val="Tahoma"/>
            <family val="2"/>
            <charset val="161"/>
          </rPr>
          <t>Απλοποίησε</t>
        </r>
        <r>
          <rPr>
            <sz val="8"/>
            <color indexed="81"/>
            <rFont val="Tahoma"/>
            <family val="2"/>
            <charset val="161"/>
          </rPr>
          <t xml:space="preserve">
</t>
        </r>
      </text>
    </comment>
    <comment ref="G72" authorId="0">
      <text>
        <r>
          <rPr>
            <b/>
            <sz val="8"/>
            <color indexed="81"/>
            <rFont val="Tahoma"/>
            <family val="2"/>
            <charset val="161"/>
          </rPr>
          <t>Το κλάσμα που έγραψες είναι στην πιο απλή του μορφή;</t>
        </r>
        <r>
          <rPr>
            <sz val="8"/>
            <color indexed="81"/>
            <rFont val="Tahoma"/>
            <family val="2"/>
            <charset val="161"/>
          </rPr>
          <t xml:space="preserve">
Αν όχι απλοποίησέ το.</t>
        </r>
      </text>
    </comment>
    <comment ref="B74" authorId="0">
      <text>
        <r>
          <rPr>
            <b/>
            <sz val="8"/>
            <color indexed="81"/>
            <rFont val="Tahoma"/>
            <family val="2"/>
            <charset val="161"/>
          </rPr>
          <t>Απλοποίησε</t>
        </r>
        <r>
          <rPr>
            <sz val="8"/>
            <color indexed="81"/>
            <rFont val="Tahoma"/>
            <family val="2"/>
            <charset val="161"/>
          </rPr>
          <t xml:space="preserve">
</t>
        </r>
      </text>
    </comment>
    <comment ref="D74" authorId="0">
      <text>
        <r>
          <rPr>
            <b/>
            <sz val="8"/>
            <color indexed="81"/>
            <rFont val="Tahoma"/>
            <family val="2"/>
            <charset val="161"/>
          </rPr>
          <t>Απλοποίησε</t>
        </r>
        <r>
          <rPr>
            <sz val="8"/>
            <color indexed="81"/>
            <rFont val="Tahoma"/>
            <family val="2"/>
            <charset val="161"/>
          </rPr>
          <t xml:space="preserve">
</t>
        </r>
      </text>
    </comment>
    <comment ref="B78" authorId="0">
      <text>
        <r>
          <rPr>
            <b/>
            <sz val="8"/>
            <color indexed="81"/>
            <rFont val="Tahoma"/>
            <family val="2"/>
            <charset val="161"/>
          </rPr>
          <t>Απλοποίησε</t>
        </r>
        <r>
          <rPr>
            <sz val="8"/>
            <color indexed="81"/>
            <rFont val="Tahoma"/>
            <family val="2"/>
            <charset val="161"/>
          </rPr>
          <t xml:space="preserve">
</t>
        </r>
      </text>
    </comment>
    <comment ref="D78" authorId="0">
      <text>
        <r>
          <rPr>
            <b/>
            <sz val="8"/>
            <color indexed="81"/>
            <rFont val="Tahoma"/>
            <family val="2"/>
            <charset val="161"/>
          </rPr>
          <t>Απλοποίησε</t>
        </r>
        <r>
          <rPr>
            <sz val="8"/>
            <color indexed="81"/>
            <rFont val="Tahoma"/>
            <family val="2"/>
            <charset val="161"/>
          </rPr>
          <t xml:space="preserve">
</t>
        </r>
      </text>
    </comment>
    <comment ref="G79" authorId="0">
      <text>
        <r>
          <rPr>
            <b/>
            <sz val="8"/>
            <color indexed="81"/>
            <rFont val="Tahoma"/>
            <family val="2"/>
            <charset val="161"/>
          </rPr>
          <t>Το κλάσμα που έγραψες είναι στην πιο απλή του μορφή;</t>
        </r>
        <r>
          <rPr>
            <sz val="8"/>
            <color indexed="81"/>
            <rFont val="Tahoma"/>
            <family val="2"/>
            <charset val="161"/>
          </rPr>
          <t xml:space="preserve">
Αν όχι απλοποίησέ το.</t>
        </r>
      </text>
    </comment>
    <comment ref="B81" authorId="0">
      <text>
        <r>
          <rPr>
            <b/>
            <sz val="8"/>
            <color indexed="81"/>
            <rFont val="Tahoma"/>
            <family val="2"/>
            <charset val="161"/>
          </rPr>
          <t>Απλοποίησε</t>
        </r>
        <r>
          <rPr>
            <sz val="8"/>
            <color indexed="81"/>
            <rFont val="Tahoma"/>
            <family val="2"/>
            <charset val="161"/>
          </rPr>
          <t xml:space="preserve">
</t>
        </r>
      </text>
    </comment>
    <comment ref="D81" authorId="0">
      <text>
        <r>
          <rPr>
            <b/>
            <sz val="8"/>
            <color indexed="81"/>
            <rFont val="Tahoma"/>
            <family val="2"/>
            <charset val="161"/>
          </rPr>
          <t>Απλοποίησε</t>
        </r>
        <r>
          <rPr>
            <sz val="8"/>
            <color indexed="81"/>
            <rFont val="Tahoma"/>
            <family val="2"/>
            <charset val="161"/>
          </rPr>
          <t xml:space="preserve">
</t>
        </r>
      </text>
    </comment>
    <comment ref="F91" authorId="0">
      <text>
        <r>
          <rPr>
            <b/>
            <sz val="8"/>
            <color indexed="81"/>
            <rFont val="Tahoma"/>
            <family val="2"/>
            <charset val="161"/>
          </rPr>
          <t>Πολλαπλασίασε τον αριθμητή του κλάσματος επί τον ακέραιο και γράψε τον εδώ.</t>
        </r>
      </text>
    </comment>
    <comment ref="H91" authorId="0">
      <text>
        <r>
          <rPr>
            <sz val="8"/>
            <color indexed="81"/>
            <rFont val="Tahoma"/>
            <family val="2"/>
            <charset val="161"/>
          </rPr>
          <t xml:space="preserve"> Εδώ γράψε τις μονάδες του.
</t>
        </r>
      </text>
    </comment>
    <comment ref="I91" authorId="0">
      <text>
        <r>
          <rPr>
            <b/>
            <sz val="8"/>
            <color indexed="81"/>
            <rFont val="Tahoma"/>
            <family val="2"/>
            <charset val="161"/>
          </rPr>
          <t>Εδώ γράψε τον αριθμητή του κλάσματος.</t>
        </r>
        <r>
          <rPr>
            <sz val="8"/>
            <color indexed="81"/>
            <rFont val="Tahoma"/>
            <family val="2"/>
            <charset val="161"/>
          </rPr>
          <t xml:space="preserve">
</t>
        </r>
      </text>
    </comment>
    <comment ref="F93" authorId="0">
      <text>
        <r>
          <rPr>
            <b/>
            <sz val="8"/>
            <color indexed="81"/>
            <rFont val="Tahoma"/>
            <family val="2"/>
            <charset val="161"/>
          </rPr>
          <t>Άφησε ίδιο τον παρονομαστή.</t>
        </r>
        <r>
          <rPr>
            <sz val="8"/>
            <color indexed="81"/>
            <rFont val="Tahoma"/>
            <family val="2"/>
            <charset val="161"/>
          </rPr>
          <t xml:space="preserve">
</t>
        </r>
      </text>
    </comment>
    <comment ref="F97" authorId="0">
      <text>
        <r>
          <rPr>
            <b/>
            <sz val="8"/>
            <color indexed="81"/>
            <rFont val="Tahoma"/>
            <family val="2"/>
            <charset val="161"/>
          </rPr>
          <t>Πολλαπλασίασε τον αριθμητή του κλάσματος επί τον ακέραιο και γράψε τον εδώ.</t>
        </r>
      </text>
    </comment>
    <comment ref="H97" authorId="0">
      <text>
        <r>
          <rPr>
            <sz val="8"/>
            <color indexed="81"/>
            <rFont val="Tahoma"/>
            <family val="2"/>
            <charset val="161"/>
          </rPr>
          <t xml:space="preserve"> Εδώ γράψε τις μονάδες του.
</t>
        </r>
      </text>
    </comment>
    <comment ref="I97" authorId="0">
      <text>
        <r>
          <rPr>
            <b/>
            <sz val="8"/>
            <color indexed="81"/>
            <rFont val="Tahoma"/>
            <family val="2"/>
            <charset val="161"/>
          </rPr>
          <t>Εδώ γράψε τον αριθμητή του κλάσματος.</t>
        </r>
        <r>
          <rPr>
            <sz val="8"/>
            <color indexed="81"/>
            <rFont val="Tahoma"/>
            <family val="2"/>
            <charset val="161"/>
          </rPr>
          <t xml:space="preserve">
</t>
        </r>
      </text>
    </comment>
    <comment ref="F99" authorId="0">
      <text>
        <r>
          <rPr>
            <b/>
            <sz val="8"/>
            <color indexed="81"/>
            <rFont val="Tahoma"/>
            <family val="2"/>
            <charset val="161"/>
          </rPr>
          <t>Άφησε ίδιο τον παρονομαστή.</t>
        </r>
        <r>
          <rPr>
            <sz val="8"/>
            <color indexed="81"/>
            <rFont val="Tahoma"/>
            <family val="2"/>
            <charset val="161"/>
          </rPr>
          <t xml:space="preserve">
</t>
        </r>
      </text>
    </comment>
    <comment ref="F103" authorId="0">
      <text>
        <r>
          <rPr>
            <b/>
            <sz val="8"/>
            <color indexed="81"/>
            <rFont val="Tahoma"/>
            <family val="2"/>
            <charset val="161"/>
          </rPr>
          <t>Πολλαπλασίασε τον αριθμητή του κλάσματος επί τον ακέραιο και γράψε τον εδώ.</t>
        </r>
      </text>
    </comment>
    <comment ref="H103" authorId="0">
      <text>
        <r>
          <rPr>
            <sz val="8"/>
            <color indexed="81"/>
            <rFont val="Tahoma"/>
            <family val="2"/>
            <charset val="161"/>
          </rPr>
          <t xml:space="preserve"> Εδώ γράψε τις μονάδες του.
</t>
        </r>
      </text>
    </comment>
    <comment ref="I103" authorId="0">
      <text>
        <r>
          <rPr>
            <b/>
            <sz val="8"/>
            <color indexed="81"/>
            <rFont val="Tahoma"/>
            <family val="2"/>
            <charset val="161"/>
          </rPr>
          <t>Εδώ γράψε τον αριθμητή του κλάσματος.</t>
        </r>
        <r>
          <rPr>
            <sz val="8"/>
            <color indexed="81"/>
            <rFont val="Tahoma"/>
            <family val="2"/>
            <charset val="161"/>
          </rPr>
          <t xml:space="preserve">
</t>
        </r>
      </text>
    </comment>
    <comment ref="F105" authorId="0">
      <text>
        <r>
          <rPr>
            <b/>
            <sz val="8"/>
            <color indexed="81"/>
            <rFont val="Tahoma"/>
            <family val="2"/>
            <charset val="161"/>
          </rPr>
          <t>Άφησε ίδιο τον παρονομαστή.</t>
        </r>
        <r>
          <rPr>
            <sz val="8"/>
            <color indexed="81"/>
            <rFont val="Tahoma"/>
            <family val="2"/>
            <charset val="161"/>
          </rPr>
          <t xml:space="preserve">
</t>
        </r>
      </text>
    </comment>
    <comment ref="F109" authorId="0">
      <text>
        <r>
          <rPr>
            <b/>
            <sz val="8"/>
            <color indexed="81"/>
            <rFont val="Tahoma"/>
            <family val="2"/>
            <charset val="161"/>
          </rPr>
          <t>Πολλαπλασίασε τον αριθμητή του κλάσματος επί τον ακέραιο και γράψε τον εδώ.</t>
        </r>
      </text>
    </comment>
    <comment ref="H109" authorId="0">
      <text>
        <r>
          <rPr>
            <sz val="8"/>
            <color indexed="81"/>
            <rFont val="Tahoma"/>
            <family val="2"/>
            <charset val="161"/>
          </rPr>
          <t xml:space="preserve"> Εδώ γράψε τις μονάδες του.
</t>
        </r>
      </text>
    </comment>
    <comment ref="I109" authorId="0">
      <text>
        <r>
          <rPr>
            <b/>
            <sz val="8"/>
            <color indexed="81"/>
            <rFont val="Tahoma"/>
            <family val="2"/>
            <charset val="161"/>
          </rPr>
          <t>Εδώ γράψε τον αριθμητή του κλάσματος.</t>
        </r>
        <r>
          <rPr>
            <sz val="8"/>
            <color indexed="81"/>
            <rFont val="Tahoma"/>
            <family val="2"/>
            <charset val="161"/>
          </rPr>
          <t xml:space="preserve">
</t>
        </r>
      </text>
    </comment>
    <comment ref="F111" authorId="0">
      <text>
        <r>
          <rPr>
            <b/>
            <sz val="8"/>
            <color indexed="81"/>
            <rFont val="Tahoma"/>
            <family val="2"/>
            <charset val="161"/>
          </rPr>
          <t>Άφησε ίδιο τον παρονομαστή.</t>
        </r>
        <r>
          <rPr>
            <sz val="8"/>
            <color indexed="81"/>
            <rFont val="Tahoma"/>
            <family val="2"/>
            <charset val="161"/>
          </rPr>
          <t xml:space="preserve">
</t>
        </r>
      </text>
    </comment>
    <comment ref="D115" authorId="0">
      <text>
        <r>
          <rPr>
            <b/>
            <sz val="8"/>
            <color indexed="81"/>
            <rFont val="Tahoma"/>
            <family val="2"/>
            <charset val="161"/>
          </rPr>
          <t>Απλοποίησε</t>
        </r>
        <r>
          <rPr>
            <sz val="8"/>
            <color indexed="81"/>
            <rFont val="Tahoma"/>
            <family val="2"/>
            <charset val="161"/>
          </rPr>
          <t xml:space="preserve">
</t>
        </r>
      </text>
    </comment>
    <comment ref="F116" authorId="0">
      <text>
        <r>
          <rPr>
            <b/>
            <sz val="8"/>
            <color indexed="81"/>
            <rFont val="Tahoma"/>
            <family val="2"/>
            <charset val="161"/>
          </rPr>
          <t>Αφού απλοποιήσεις πολλαπλασίασε τον αριθμητή του κλάσματος επί τον ακέραιο που έμεινε και γράψε τον εδώ.</t>
        </r>
      </text>
    </comment>
    <comment ref="H116" authorId="0">
      <text>
        <r>
          <rPr>
            <sz val="8"/>
            <color indexed="81"/>
            <rFont val="Tahoma"/>
            <family val="2"/>
            <charset val="161"/>
          </rPr>
          <t xml:space="preserve"> Εδώ γράψε τις μονάδες του.
</t>
        </r>
      </text>
    </comment>
    <comment ref="I116" authorId="0">
      <text>
        <r>
          <rPr>
            <b/>
            <sz val="8"/>
            <color indexed="81"/>
            <rFont val="Tahoma"/>
            <family val="2"/>
            <charset val="161"/>
          </rPr>
          <t>Εδώ γράψε τον αριθμητή του κλάσματος.</t>
        </r>
        <r>
          <rPr>
            <sz val="8"/>
            <color indexed="81"/>
            <rFont val="Tahoma"/>
            <family val="2"/>
            <charset val="161"/>
          </rPr>
          <t xml:space="preserve">
</t>
        </r>
      </text>
    </comment>
    <comment ref="L116" authorId="0">
      <text>
        <r>
          <rPr>
            <sz val="8"/>
            <color indexed="81"/>
            <rFont val="Tahoma"/>
            <family val="2"/>
            <charset val="161"/>
          </rPr>
          <t xml:space="preserve">Αν ο ακέραιος απλοποιείται με τον παρονομαστή του κλάσματος, μπορείς να τους απλοποιήσεις,ώστε στη συνέχεια να κάνεις πιο εύκολα τις πράξεις.
</t>
        </r>
      </text>
    </comment>
    <comment ref="F118" authorId="0">
      <text>
        <r>
          <rPr>
            <b/>
            <sz val="8"/>
            <color indexed="81"/>
            <rFont val="Tahoma"/>
            <family val="2"/>
            <charset val="161"/>
          </rPr>
          <t>Εδώ γράψε τον απλοποιημένο  παρονομαστή.</t>
        </r>
        <r>
          <rPr>
            <sz val="8"/>
            <color indexed="81"/>
            <rFont val="Tahoma"/>
            <family val="2"/>
            <charset val="161"/>
          </rPr>
          <t xml:space="preserve">
</t>
        </r>
      </text>
    </comment>
    <comment ref="B119" authorId="0">
      <text>
        <r>
          <rPr>
            <b/>
            <sz val="8"/>
            <color indexed="81"/>
            <rFont val="Tahoma"/>
            <family val="2"/>
            <charset val="161"/>
          </rPr>
          <t>Απλοποίησε</t>
        </r>
        <r>
          <rPr>
            <sz val="8"/>
            <color indexed="81"/>
            <rFont val="Tahoma"/>
            <family val="2"/>
            <charset val="161"/>
          </rPr>
          <t xml:space="preserve">
</t>
        </r>
      </text>
    </comment>
    <comment ref="D123" authorId="0">
      <text>
        <r>
          <rPr>
            <b/>
            <sz val="8"/>
            <color indexed="81"/>
            <rFont val="Tahoma"/>
            <family val="2"/>
            <charset val="161"/>
          </rPr>
          <t>Απλοποίησε</t>
        </r>
        <r>
          <rPr>
            <sz val="8"/>
            <color indexed="81"/>
            <rFont val="Tahoma"/>
            <family val="2"/>
            <charset val="161"/>
          </rPr>
          <t xml:space="preserve">
</t>
        </r>
      </text>
    </comment>
    <comment ref="F124" authorId="0">
      <text>
        <r>
          <rPr>
            <b/>
            <sz val="8"/>
            <color indexed="81"/>
            <rFont val="Tahoma"/>
            <family val="2"/>
            <charset val="161"/>
          </rPr>
          <t>Αφού απλοποιήσεις, πολλαπλασίασε τον αριθμητή του κλάσματος επί τον ακέραιο και γράψε τον εδώ.</t>
        </r>
      </text>
    </comment>
    <comment ref="H124" authorId="0">
      <text>
        <r>
          <rPr>
            <sz val="8"/>
            <color indexed="81"/>
            <rFont val="Tahoma"/>
            <family val="2"/>
            <charset val="161"/>
          </rPr>
          <t xml:space="preserve"> Εδώ γράψε τις μονάδες του.
</t>
        </r>
      </text>
    </comment>
    <comment ref="L124" authorId="0">
      <text>
        <r>
          <rPr>
            <sz val="8"/>
            <color indexed="81"/>
            <rFont val="Tahoma"/>
            <family val="2"/>
            <charset val="161"/>
          </rPr>
          <t xml:space="preserve">Αν ο ακέραιος απλοποιείται με τον παρονομαστή του κλάσματος, μπορείς να τους απλοποιήσεις,ώστε στη συνέχεια να κάνεις πιο εύκολα τις πράξεις.
</t>
        </r>
      </text>
    </comment>
    <comment ref="F126" authorId="0">
      <text>
        <r>
          <rPr>
            <b/>
            <sz val="8"/>
            <color indexed="81"/>
            <rFont val="Tahoma"/>
            <family val="2"/>
            <charset val="161"/>
          </rPr>
          <t>Γράψε τον απλοποιημένο παρονομαστή.</t>
        </r>
        <r>
          <rPr>
            <sz val="8"/>
            <color indexed="81"/>
            <rFont val="Tahoma"/>
            <family val="2"/>
            <charset val="161"/>
          </rPr>
          <t xml:space="preserve">
</t>
        </r>
      </text>
    </comment>
    <comment ref="B127" authorId="0">
      <text>
        <r>
          <rPr>
            <b/>
            <sz val="8"/>
            <color indexed="81"/>
            <rFont val="Tahoma"/>
            <family val="2"/>
            <charset val="161"/>
          </rPr>
          <t>Απλοποίησε</t>
        </r>
        <r>
          <rPr>
            <sz val="8"/>
            <color indexed="81"/>
            <rFont val="Tahoma"/>
            <family val="2"/>
            <charset val="161"/>
          </rPr>
          <t xml:space="preserve">
</t>
        </r>
      </text>
    </comment>
    <comment ref="G139"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I139" authorId="0">
      <text>
        <r>
          <rPr>
            <sz val="8"/>
            <color indexed="81"/>
            <rFont val="Tahoma"/>
            <family val="2"/>
            <charset val="161"/>
          </rPr>
          <t xml:space="preserve">Ξαναγράψε το δεύτερο κλάσμα όπωW είναι.
</t>
        </r>
      </text>
    </comment>
    <comment ref="K139" authorId="0">
      <text>
        <r>
          <rPr>
            <b/>
            <sz val="8"/>
            <color indexed="81"/>
            <rFont val="Tahoma"/>
            <family val="2"/>
            <charset val="161"/>
          </rPr>
          <t>Πολλαπλασίασε τους αριθμητές και γράψε το γινόμενο τους</t>
        </r>
      </text>
    </comment>
    <comment ref="N139" authorId="0">
      <text>
        <r>
          <rPr>
            <b/>
            <sz val="8"/>
            <color indexed="81"/>
            <rFont val="Tahoma"/>
            <family val="2"/>
            <charset val="161"/>
          </rPr>
          <t>Προσθέτω τους ακέραιους και τα κλάσματα</t>
        </r>
        <r>
          <rPr>
            <sz val="8"/>
            <color indexed="81"/>
            <rFont val="Tahoma"/>
            <family val="2"/>
            <charset val="161"/>
          </rPr>
          <t xml:space="preserve">
</t>
        </r>
      </text>
    </comment>
    <comment ref="K141" authorId="0">
      <text>
        <r>
          <rPr>
            <b/>
            <sz val="8"/>
            <color indexed="81"/>
            <rFont val="Tahoma"/>
            <family val="2"/>
            <charset val="161"/>
          </rPr>
          <t>Πολλαπλασίασε τους παρονομαστές και γράψε το γινόμενό τους.</t>
        </r>
        <r>
          <rPr>
            <sz val="8"/>
            <color indexed="81"/>
            <rFont val="Tahoma"/>
            <family val="2"/>
            <charset val="161"/>
          </rPr>
          <t xml:space="preserve">
</t>
        </r>
      </text>
    </comment>
    <comment ref="G145"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I145" authorId="0">
      <text>
        <r>
          <rPr>
            <sz val="8"/>
            <color indexed="81"/>
            <rFont val="Tahoma"/>
            <family val="2"/>
            <charset val="161"/>
          </rPr>
          <t xml:space="preserve">Ξαναγράψε το δεύτερο κλάσμα όπωW είναι.
</t>
        </r>
      </text>
    </comment>
    <comment ref="K145" authorId="0">
      <text>
        <r>
          <rPr>
            <b/>
            <sz val="8"/>
            <color indexed="81"/>
            <rFont val="Tahoma"/>
            <family val="2"/>
            <charset val="161"/>
          </rPr>
          <t>Πολλαπλασίασε τους αριθμητές και γράψε το γινόμενο τους</t>
        </r>
      </text>
    </comment>
    <comment ref="K147" authorId="0">
      <text>
        <r>
          <rPr>
            <b/>
            <sz val="8"/>
            <color indexed="81"/>
            <rFont val="Tahoma"/>
            <family val="2"/>
            <charset val="161"/>
          </rPr>
          <t>Πολλαπλασίασε τους παρονομαστές και γράψε το γινόμενό τους.</t>
        </r>
        <r>
          <rPr>
            <sz val="8"/>
            <color indexed="81"/>
            <rFont val="Tahoma"/>
            <family val="2"/>
            <charset val="161"/>
          </rPr>
          <t xml:space="preserve">
</t>
        </r>
      </text>
    </comment>
    <comment ref="G151" authorId="0">
      <text>
        <r>
          <rPr>
            <sz val="8"/>
            <color indexed="81"/>
            <rFont val="Tahoma"/>
            <family val="2"/>
            <charset val="161"/>
          </rPr>
          <t xml:space="preserve">Απλοποίησε
</t>
        </r>
      </text>
    </comment>
    <comment ref="G152"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I152" authorId="0">
      <text>
        <r>
          <rPr>
            <sz val="8"/>
            <color indexed="81"/>
            <rFont val="Tahoma"/>
            <family val="2"/>
            <charset val="161"/>
          </rPr>
          <t xml:space="preserve">Ξαναγράψε το δεύτερο κλάσμα όπως είναι.
</t>
        </r>
      </text>
    </comment>
    <comment ref="K152" authorId="0">
      <text>
        <r>
          <rPr>
            <b/>
            <sz val="8"/>
            <color indexed="81"/>
            <rFont val="Tahoma"/>
            <family val="2"/>
            <charset val="161"/>
          </rPr>
          <t>Πολλαπλασίασε τους αριθμητές και γράψε το γινόμενο τους</t>
        </r>
      </text>
    </comment>
    <comment ref="N152" authorId="0">
      <text>
        <r>
          <rPr>
            <b/>
            <sz val="8"/>
            <color indexed="81"/>
            <rFont val="Tahoma"/>
            <family val="2"/>
            <charset val="161"/>
          </rPr>
          <t>Προσθέτω τους ακέραιους και τα κλάσματα</t>
        </r>
        <r>
          <rPr>
            <sz val="8"/>
            <color indexed="81"/>
            <rFont val="Tahoma"/>
            <family val="2"/>
            <charset val="161"/>
          </rPr>
          <t xml:space="preserve">
</t>
        </r>
      </text>
    </comment>
    <comment ref="K154" authorId="0">
      <text>
        <r>
          <rPr>
            <b/>
            <sz val="8"/>
            <color indexed="81"/>
            <rFont val="Tahoma"/>
            <family val="2"/>
            <charset val="161"/>
          </rPr>
          <t>Πολλαπλασίασε τους παρονομαστές και γράψε το γινόμενό τους.</t>
        </r>
        <r>
          <rPr>
            <sz val="8"/>
            <color indexed="81"/>
            <rFont val="Tahoma"/>
            <family val="2"/>
            <charset val="161"/>
          </rPr>
          <t xml:space="preserve">
</t>
        </r>
      </text>
    </comment>
    <comment ref="I155" authorId="0">
      <text>
        <r>
          <rPr>
            <sz val="8"/>
            <color indexed="81"/>
            <rFont val="Tahoma"/>
            <family val="2"/>
            <charset val="161"/>
          </rPr>
          <t xml:space="preserve">Απλοποίησε
</t>
        </r>
      </text>
    </comment>
    <comment ref="I159" authorId="0">
      <text>
        <r>
          <rPr>
            <sz val="8"/>
            <color indexed="81"/>
            <rFont val="Tahoma"/>
            <family val="2"/>
            <charset val="161"/>
          </rPr>
          <t xml:space="preserve">Απλοποίησε
</t>
        </r>
      </text>
    </comment>
    <comment ref="G160"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I160" authorId="0">
      <text>
        <r>
          <rPr>
            <sz val="8"/>
            <color indexed="81"/>
            <rFont val="Tahoma"/>
            <family val="2"/>
            <charset val="161"/>
          </rPr>
          <t xml:space="preserve">Ξαναγράψε το δεύτερο κλάσμα όπως είναι.
</t>
        </r>
      </text>
    </comment>
    <comment ref="K160" authorId="0">
      <text>
        <r>
          <rPr>
            <b/>
            <sz val="8"/>
            <color indexed="81"/>
            <rFont val="Tahoma"/>
            <family val="2"/>
            <charset val="161"/>
          </rPr>
          <t>Πολλαπλασίασε τους αριθμητές και γράψε το γινόμενο τους</t>
        </r>
      </text>
    </comment>
    <comment ref="N160" authorId="0">
      <text>
        <r>
          <rPr>
            <b/>
            <sz val="8"/>
            <color indexed="81"/>
            <rFont val="Tahoma"/>
            <family val="2"/>
            <charset val="161"/>
          </rPr>
          <t>Προσθέτω τους ακέραιους και τα κλάσματα</t>
        </r>
        <r>
          <rPr>
            <sz val="8"/>
            <color indexed="81"/>
            <rFont val="Tahoma"/>
            <family val="2"/>
            <charset val="161"/>
          </rPr>
          <t xml:space="preserve">
</t>
        </r>
      </text>
    </comment>
    <comment ref="K162" authorId="0">
      <text>
        <r>
          <rPr>
            <b/>
            <sz val="8"/>
            <color indexed="81"/>
            <rFont val="Tahoma"/>
            <family val="2"/>
            <charset val="161"/>
          </rPr>
          <t>Πολλαπλασίασε τους παρονομαστές και γράψε το γινόμενό τους.</t>
        </r>
        <r>
          <rPr>
            <sz val="8"/>
            <color indexed="81"/>
            <rFont val="Tahoma"/>
            <family val="2"/>
            <charset val="161"/>
          </rPr>
          <t xml:space="preserve">
</t>
        </r>
      </text>
    </comment>
    <comment ref="G163" authorId="0">
      <text>
        <r>
          <rPr>
            <sz val="8"/>
            <color indexed="81"/>
            <rFont val="Tahoma"/>
            <family val="2"/>
            <charset val="161"/>
          </rPr>
          <t xml:space="preserve">Απλοποίησε
</t>
        </r>
      </text>
    </comment>
    <comment ref="G167"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I167" authorId="0">
      <text>
        <r>
          <rPr>
            <sz val="8"/>
            <color indexed="81"/>
            <rFont val="Tahoma"/>
            <family val="2"/>
            <charset val="161"/>
          </rPr>
          <t xml:space="preserve">Ξαναγράψε το δεύτερο κλάσμα όπωW είναι.
</t>
        </r>
      </text>
    </comment>
    <comment ref="K167" authorId="0">
      <text>
        <r>
          <rPr>
            <b/>
            <sz val="8"/>
            <color indexed="81"/>
            <rFont val="Tahoma"/>
            <family val="2"/>
            <charset val="161"/>
          </rPr>
          <t>Πολλαπλασίασε τους αριθμητές και γράψε το γινόμενο τους</t>
        </r>
      </text>
    </comment>
    <comment ref="K169" authorId="0">
      <text>
        <r>
          <rPr>
            <b/>
            <sz val="8"/>
            <color indexed="81"/>
            <rFont val="Tahoma"/>
            <family val="2"/>
            <charset val="161"/>
          </rPr>
          <t>Πολλαπλασίασε τους παρονομαστές και γράψε το γινόμενό τους.</t>
        </r>
        <r>
          <rPr>
            <sz val="8"/>
            <color indexed="81"/>
            <rFont val="Tahoma"/>
            <family val="2"/>
            <charset val="161"/>
          </rPr>
          <t xml:space="preserve">
</t>
        </r>
      </text>
    </comment>
    <comment ref="G173" authorId="0">
      <text>
        <r>
          <rPr>
            <sz val="8"/>
            <color indexed="81"/>
            <rFont val="Tahoma"/>
            <family val="2"/>
            <charset val="161"/>
          </rPr>
          <t xml:space="preserve">Απλοποίησε
</t>
        </r>
      </text>
    </comment>
    <comment ref="I173" authorId="0">
      <text>
        <r>
          <rPr>
            <sz val="8"/>
            <color indexed="81"/>
            <rFont val="Tahoma"/>
            <family val="2"/>
            <charset val="161"/>
          </rPr>
          <t xml:space="preserve">Απλοποίησε
</t>
        </r>
      </text>
    </comment>
    <comment ref="G174"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I174" authorId="0">
      <text>
        <r>
          <rPr>
            <sz val="8"/>
            <color indexed="81"/>
            <rFont val="Tahoma"/>
            <family val="2"/>
            <charset val="161"/>
          </rPr>
          <t xml:space="preserve">Ξαναγράψε το δεύτερο κλάσμα όπως είναι.
</t>
        </r>
      </text>
    </comment>
    <comment ref="K174" authorId="0">
      <text>
        <r>
          <rPr>
            <b/>
            <sz val="8"/>
            <color indexed="81"/>
            <rFont val="Tahoma"/>
            <family val="2"/>
            <charset val="161"/>
          </rPr>
          <t>Πολλαπλασίασε τους αριθμητές και γράψε το γινόμενο τους</t>
        </r>
      </text>
    </comment>
    <comment ref="K176" authorId="0">
      <text>
        <r>
          <rPr>
            <b/>
            <sz val="8"/>
            <color indexed="81"/>
            <rFont val="Tahoma"/>
            <family val="2"/>
            <charset val="161"/>
          </rPr>
          <t>Πολλαπλασίασε τους παρονομαστές και γράψε το γινόμενό τους.</t>
        </r>
        <r>
          <rPr>
            <sz val="8"/>
            <color indexed="81"/>
            <rFont val="Tahoma"/>
            <family val="2"/>
            <charset val="161"/>
          </rPr>
          <t xml:space="preserve">
</t>
        </r>
      </text>
    </comment>
    <comment ref="G177" authorId="0">
      <text>
        <r>
          <rPr>
            <sz val="8"/>
            <color indexed="81"/>
            <rFont val="Tahoma"/>
            <family val="2"/>
            <charset val="161"/>
          </rPr>
          <t xml:space="preserve">Απλοποίησε
</t>
        </r>
      </text>
    </comment>
    <comment ref="I177" authorId="0">
      <text>
        <r>
          <rPr>
            <sz val="8"/>
            <color indexed="81"/>
            <rFont val="Tahoma"/>
            <family val="2"/>
            <charset val="161"/>
          </rPr>
          <t xml:space="preserve">Απλοποίησε
</t>
        </r>
      </text>
    </comment>
    <comment ref="G182"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I182" authorId="0">
      <text>
        <r>
          <rPr>
            <sz val="8"/>
            <color indexed="81"/>
            <rFont val="Tahoma"/>
            <family val="2"/>
            <charset val="161"/>
          </rPr>
          <t xml:space="preserve">Ξαναγράψε το δεύτερο κλάσμα όπως είναι.
</t>
        </r>
      </text>
    </comment>
    <comment ref="K182" authorId="0">
      <text>
        <r>
          <rPr>
            <b/>
            <sz val="8"/>
            <color indexed="81"/>
            <rFont val="Tahoma"/>
            <family val="2"/>
            <charset val="161"/>
          </rPr>
          <t>Πολλαπλασίασε τους αριθμητές και γράψε το γινόμενο τους</t>
        </r>
      </text>
    </comment>
    <comment ref="K184" authorId="0">
      <text>
        <r>
          <rPr>
            <b/>
            <sz val="8"/>
            <color indexed="81"/>
            <rFont val="Tahoma"/>
            <family val="2"/>
            <charset val="161"/>
          </rPr>
          <t>Πολλαπλασίασε τους παρονομαστές και γράψε το γινόμενό τους.</t>
        </r>
        <r>
          <rPr>
            <sz val="8"/>
            <color indexed="81"/>
            <rFont val="Tahoma"/>
            <family val="2"/>
            <charset val="161"/>
          </rPr>
          <t xml:space="preserve">
</t>
        </r>
      </text>
    </comment>
    <comment ref="I189" authorId="0">
      <text>
        <r>
          <rPr>
            <sz val="8"/>
            <color indexed="81"/>
            <rFont val="Tahoma"/>
            <family val="2"/>
            <charset val="161"/>
          </rPr>
          <t xml:space="preserve">Απλοποίησε
</t>
        </r>
      </text>
    </comment>
    <comment ref="G190"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I190" authorId="0">
      <text>
        <r>
          <rPr>
            <sz val="8"/>
            <color indexed="81"/>
            <rFont val="Tahoma"/>
            <family val="2"/>
            <charset val="161"/>
          </rPr>
          <t xml:space="preserve">Ξαναγράψε το δεύτερο κλάσμα όπως είναι.
</t>
        </r>
      </text>
    </comment>
    <comment ref="K190" authorId="0">
      <text>
        <r>
          <rPr>
            <b/>
            <sz val="8"/>
            <color indexed="81"/>
            <rFont val="Tahoma"/>
            <family val="2"/>
            <charset val="161"/>
          </rPr>
          <t>Πολλαπλασίασε τους αριθμητές και γράψε το γινόμενο τους</t>
        </r>
      </text>
    </comment>
    <comment ref="N190" authorId="0">
      <text>
        <r>
          <rPr>
            <b/>
            <sz val="8"/>
            <color indexed="81"/>
            <rFont val="Tahoma"/>
            <family val="2"/>
            <charset val="161"/>
          </rPr>
          <t>Προσθέτω τους ακέραιους και τα κλάσματα</t>
        </r>
        <r>
          <rPr>
            <sz val="8"/>
            <color indexed="81"/>
            <rFont val="Tahoma"/>
            <family val="2"/>
            <charset val="161"/>
          </rPr>
          <t xml:space="preserve">
</t>
        </r>
      </text>
    </comment>
    <comment ref="K192" authorId="0">
      <text>
        <r>
          <rPr>
            <b/>
            <sz val="8"/>
            <color indexed="81"/>
            <rFont val="Tahoma"/>
            <family val="2"/>
            <charset val="161"/>
          </rPr>
          <t>Πολλαπλασίασε τους παρονομαστές και γράψε το γινόμενό τους.</t>
        </r>
        <r>
          <rPr>
            <sz val="8"/>
            <color indexed="81"/>
            <rFont val="Tahoma"/>
            <family val="2"/>
            <charset val="161"/>
          </rPr>
          <t xml:space="preserve">
</t>
        </r>
      </text>
    </comment>
    <comment ref="G193" authorId="0">
      <text>
        <r>
          <rPr>
            <sz val="8"/>
            <color indexed="81"/>
            <rFont val="Tahoma"/>
            <family val="2"/>
            <charset val="161"/>
          </rPr>
          <t xml:space="preserve">Απλοποίησε
</t>
        </r>
      </text>
    </comment>
    <comment ref="G198"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I198" authorId="0">
      <text>
        <r>
          <rPr>
            <sz val="8"/>
            <color indexed="81"/>
            <rFont val="Tahoma"/>
            <family val="2"/>
            <charset val="161"/>
          </rPr>
          <t xml:space="preserve">Ξαναγράψε το δεύτερο κλάσμα όπως είναι.
</t>
        </r>
      </text>
    </comment>
    <comment ref="K198" authorId="0">
      <text>
        <r>
          <rPr>
            <b/>
            <sz val="8"/>
            <color indexed="81"/>
            <rFont val="Tahoma"/>
            <family val="2"/>
            <charset val="161"/>
          </rPr>
          <t>Πολλαπλασίασε τους αριθμητές και γράψε το γινόμενο τους</t>
        </r>
      </text>
    </comment>
    <comment ref="N198" authorId="0">
      <text>
        <r>
          <rPr>
            <b/>
            <sz val="8"/>
            <color indexed="81"/>
            <rFont val="Tahoma"/>
            <family val="2"/>
            <charset val="161"/>
          </rPr>
          <t>Προσθέτω τους ακέραιους και τα κλάσματα</t>
        </r>
        <r>
          <rPr>
            <sz val="8"/>
            <color indexed="81"/>
            <rFont val="Tahoma"/>
            <family val="2"/>
            <charset val="161"/>
          </rPr>
          <t xml:space="preserve">
</t>
        </r>
      </text>
    </comment>
    <comment ref="K200" authorId="0">
      <text>
        <r>
          <rPr>
            <b/>
            <sz val="8"/>
            <color indexed="81"/>
            <rFont val="Tahoma"/>
            <family val="2"/>
            <charset val="161"/>
          </rPr>
          <t>Πολλαπλασίασε τους παρονομαστές και γράψε το γινόμενό τους.</t>
        </r>
        <r>
          <rPr>
            <sz val="8"/>
            <color indexed="81"/>
            <rFont val="Tahoma"/>
            <family val="2"/>
            <charset val="161"/>
          </rPr>
          <t xml:space="preserve">
</t>
        </r>
      </text>
    </comment>
    <comment ref="G205" authorId="0">
      <text>
        <r>
          <rPr>
            <sz val="8"/>
            <color indexed="81"/>
            <rFont val="Tahoma"/>
            <family val="2"/>
            <charset val="161"/>
          </rPr>
          <t xml:space="preserve">Απλοποίησε
</t>
        </r>
      </text>
    </comment>
    <comment ref="I205" authorId="0">
      <text>
        <r>
          <rPr>
            <sz val="8"/>
            <color indexed="81"/>
            <rFont val="Tahoma"/>
            <family val="2"/>
            <charset val="161"/>
          </rPr>
          <t xml:space="preserve">Απλοποίησε
</t>
        </r>
      </text>
    </comment>
    <comment ref="G206"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I206" authorId="0">
      <text>
        <r>
          <rPr>
            <sz val="8"/>
            <color indexed="81"/>
            <rFont val="Tahoma"/>
            <family val="2"/>
            <charset val="161"/>
          </rPr>
          <t xml:space="preserve">Ξαναγράψε το δεύτερο κλάσμα όπως είναι.
</t>
        </r>
      </text>
    </comment>
    <comment ref="K206" authorId="0">
      <text>
        <r>
          <rPr>
            <b/>
            <sz val="8"/>
            <color indexed="81"/>
            <rFont val="Tahoma"/>
            <family val="2"/>
            <charset val="161"/>
          </rPr>
          <t>Πολλαπλασίασε τους αριθμητές και γράψε το γινόμενο τους</t>
        </r>
      </text>
    </comment>
    <comment ref="K208" authorId="0">
      <text>
        <r>
          <rPr>
            <b/>
            <sz val="8"/>
            <color indexed="81"/>
            <rFont val="Tahoma"/>
            <family val="2"/>
            <charset val="161"/>
          </rPr>
          <t>Πολλαπλασίασε τους παρονομαστές και γράψε το γινόμενό τους.</t>
        </r>
        <r>
          <rPr>
            <sz val="8"/>
            <color indexed="81"/>
            <rFont val="Tahoma"/>
            <family val="2"/>
            <charset val="161"/>
          </rPr>
          <t xml:space="preserve">
</t>
        </r>
      </text>
    </comment>
    <comment ref="G209" authorId="0">
      <text>
        <r>
          <rPr>
            <sz val="8"/>
            <color indexed="81"/>
            <rFont val="Tahoma"/>
            <family val="2"/>
            <charset val="161"/>
          </rPr>
          <t xml:space="preserve">Απλοποίησε
</t>
        </r>
      </text>
    </comment>
    <comment ref="I209" authorId="0">
      <text>
        <r>
          <rPr>
            <sz val="8"/>
            <color indexed="81"/>
            <rFont val="Tahoma"/>
            <family val="2"/>
            <charset val="161"/>
          </rPr>
          <t xml:space="preserve">Απλοποίησε
</t>
        </r>
      </text>
    </comment>
    <comment ref="G213" authorId="0">
      <text>
        <r>
          <rPr>
            <sz val="8"/>
            <color indexed="81"/>
            <rFont val="Tahoma"/>
            <family val="2"/>
            <charset val="161"/>
          </rPr>
          <t xml:space="preserve">Απλοποίησε
</t>
        </r>
      </text>
    </comment>
    <comment ref="I213" authorId="0">
      <text>
        <r>
          <rPr>
            <sz val="8"/>
            <color indexed="81"/>
            <rFont val="Tahoma"/>
            <family val="2"/>
            <charset val="161"/>
          </rPr>
          <t xml:space="preserve">Απλοποίησε
</t>
        </r>
      </text>
    </comment>
    <comment ref="G214"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I214" authorId="0">
      <text>
        <r>
          <rPr>
            <sz val="8"/>
            <color indexed="81"/>
            <rFont val="Tahoma"/>
            <family val="2"/>
            <charset val="161"/>
          </rPr>
          <t xml:space="preserve">Ξαναγράψε το δεύτερο κλάσμα όπως είναι.
</t>
        </r>
      </text>
    </comment>
    <comment ref="K214" authorId="0">
      <text>
        <r>
          <rPr>
            <b/>
            <sz val="8"/>
            <color indexed="81"/>
            <rFont val="Tahoma"/>
            <family val="2"/>
            <charset val="161"/>
          </rPr>
          <t>Πολλαπλασίασε τους αριθμητές και γράψε το γινόμενο τους</t>
        </r>
      </text>
    </comment>
    <comment ref="K216" authorId="0">
      <text>
        <r>
          <rPr>
            <b/>
            <sz val="8"/>
            <color indexed="81"/>
            <rFont val="Tahoma"/>
            <family val="2"/>
            <charset val="161"/>
          </rPr>
          <t>Πολλαπλασίασε τους παρονομαστές και γράψε το γινόμενό τους.</t>
        </r>
        <r>
          <rPr>
            <sz val="8"/>
            <color indexed="81"/>
            <rFont val="Tahoma"/>
            <family val="2"/>
            <charset val="161"/>
          </rPr>
          <t xml:space="preserve">
</t>
        </r>
      </text>
    </comment>
    <comment ref="G217" authorId="0">
      <text>
        <r>
          <rPr>
            <sz val="8"/>
            <color indexed="81"/>
            <rFont val="Tahoma"/>
            <family val="2"/>
            <charset val="161"/>
          </rPr>
          <t xml:space="preserve">Απλοποίησε
</t>
        </r>
      </text>
    </comment>
    <comment ref="I217" authorId="0">
      <text>
        <r>
          <rPr>
            <sz val="8"/>
            <color indexed="81"/>
            <rFont val="Tahoma"/>
            <family val="2"/>
            <charset val="161"/>
          </rPr>
          <t xml:space="preserve">Απλοποίησε
</t>
        </r>
      </text>
    </comment>
    <comment ref="H229" authorId="0">
      <text>
        <r>
          <rPr>
            <sz val="8"/>
            <color indexed="81"/>
            <rFont val="Tahoma"/>
            <family val="2"/>
            <charset val="161"/>
          </rPr>
          <t xml:space="preserve">Απλοποίησε
</t>
        </r>
      </text>
    </comment>
    <comment ref="J229" authorId="0">
      <text>
        <r>
          <rPr>
            <sz val="8"/>
            <color indexed="81"/>
            <rFont val="Tahoma"/>
            <family val="2"/>
            <charset val="161"/>
          </rPr>
          <t xml:space="preserve">Απλοποίησε
</t>
        </r>
      </text>
    </comment>
    <comment ref="H230" authorId="0">
      <text>
        <r>
          <rPr>
            <b/>
            <sz val="8"/>
            <color indexed="81"/>
            <rFont val="Tahoma"/>
            <family val="2"/>
            <charset val="161"/>
          </rPr>
          <t>Κάνε το μικτό κλάσμα καταχρηστικό.</t>
        </r>
        <r>
          <rPr>
            <sz val="8"/>
            <color indexed="81"/>
            <rFont val="Tahoma"/>
            <family val="2"/>
            <charset val="161"/>
          </rPr>
          <t xml:space="preserve">
</t>
        </r>
      </text>
    </comment>
    <comment ref="J230" authorId="0">
      <text>
        <r>
          <rPr>
            <b/>
            <sz val="8"/>
            <color indexed="81"/>
            <rFont val="Tahoma"/>
            <family val="2"/>
            <charset val="161"/>
          </rPr>
          <t>Κάνε το δεύτερο μεικτό κλάσμα καταχρηστικό.</t>
        </r>
        <r>
          <rPr>
            <sz val="8"/>
            <color indexed="81"/>
            <rFont val="Tahoma"/>
            <family val="2"/>
            <charset val="161"/>
          </rPr>
          <t xml:space="preserve">
</t>
        </r>
      </text>
    </comment>
    <comment ref="L230" authorId="0">
      <text>
        <r>
          <rPr>
            <b/>
            <sz val="8"/>
            <color indexed="81"/>
            <rFont val="Tahoma"/>
            <family val="2"/>
            <charset val="161"/>
          </rPr>
          <t>Πολλαπλασίασε τους αριθμητές που βρήκες και γράψε το γινόμενο στον αριθμητή.</t>
        </r>
        <r>
          <rPr>
            <sz val="8"/>
            <color indexed="81"/>
            <rFont val="Tahoma"/>
            <family val="2"/>
            <charset val="161"/>
          </rPr>
          <t xml:space="preserve">
</t>
        </r>
      </text>
    </comment>
    <comment ref="O230" authorId="0">
      <text>
        <r>
          <rPr>
            <b/>
            <sz val="8"/>
            <color indexed="81"/>
            <rFont val="Tahoma"/>
            <family val="2"/>
            <charset val="161"/>
          </rPr>
          <t>Προσθέτω τους ακέραιους και τα κλάσματα</t>
        </r>
        <r>
          <rPr>
            <sz val="8"/>
            <color indexed="81"/>
            <rFont val="Tahoma"/>
            <family val="2"/>
            <charset val="161"/>
          </rPr>
          <t xml:space="preserve">
</t>
        </r>
      </text>
    </comment>
    <comment ref="L232" authorId="0">
      <text>
        <r>
          <rPr>
            <b/>
            <sz val="8"/>
            <color indexed="81"/>
            <rFont val="Tahoma"/>
            <family val="2"/>
            <charset val="161"/>
          </rPr>
          <t>Πολλαπλασίασε τους παρονομαστές που βρήκες και γράψε το γινόμενο στον παρονομαστή.</t>
        </r>
        <r>
          <rPr>
            <sz val="8"/>
            <color indexed="81"/>
            <rFont val="Tahoma"/>
            <family val="2"/>
            <charset val="161"/>
          </rPr>
          <t xml:space="preserve">
</t>
        </r>
      </text>
    </comment>
    <comment ref="H233" authorId="0">
      <text>
        <r>
          <rPr>
            <sz val="8"/>
            <color indexed="81"/>
            <rFont val="Tahoma"/>
            <family val="2"/>
            <charset val="161"/>
          </rPr>
          <t xml:space="preserve">Απλοποίησε
</t>
        </r>
      </text>
    </comment>
    <comment ref="J233" authorId="0">
      <text>
        <r>
          <rPr>
            <sz val="8"/>
            <color indexed="81"/>
            <rFont val="Tahoma"/>
            <family val="2"/>
            <charset val="161"/>
          </rPr>
          <t xml:space="preserve">Απλοποίησε
</t>
        </r>
      </text>
    </comment>
    <comment ref="H237" authorId="0">
      <text>
        <r>
          <rPr>
            <sz val="8"/>
            <color indexed="81"/>
            <rFont val="Tahoma"/>
            <family val="2"/>
            <charset val="161"/>
          </rPr>
          <t xml:space="preserve">Απλοποίησε
</t>
        </r>
      </text>
    </comment>
    <comment ref="J237" authorId="0">
      <text>
        <r>
          <rPr>
            <sz val="8"/>
            <color indexed="81"/>
            <rFont val="Tahoma"/>
            <family val="2"/>
            <charset val="161"/>
          </rPr>
          <t xml:space="preserve">Απλοποίησε
</t>
        </r>
      </text>
    </comment>
    <comment ref="H238"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J238" authorId="0">
      <text>
        <r>
          <rPr>
            <b/>
            <sz val="8"/>
            <color indexed="81"/>
            <rFont val="Tahoma"/>
            <family val="2"/>
            <charset val="161"/>
          </rPr>
          <t>Κάνε το δεύτερο μεικτό κλάσμα καταχρηστικό.</t>
        </r>
        <r>
          <rPr>
            <sz val="8"/>
            <color indexed="81"/>
            <rFont val="Tahoma"/>
            <family val="2"/>
            <charset val="161"/>
          </rPr>
          <t xml:space="preserve">
</t>
        </r>
      </text>
    </comment>
    <comment ref="L238" authorId="0">
      <text>
        <r>
          <rPr>
            <b/>
            <sz val="8"/>
            <color indexed="81"/>
            <rFont val="Tahoma"/>
            <family val="2"/>
            <charset val="161"/>
          </rPr>
          <t>Πολλαπλασίασε τους αριθμητές που βρήκες και γράψε το γινόμενο στον αριθμητή.</t>
        </r>
        <r>
          <rPr>
            <sz val="8"/>
            <color indexed="81"/>
            <rFont val="Tahoma"/>
            <family val="2"/>
            <charset val="161"/>
          </rPr>
          <t xml:space="preserve">
</t>
        </r>
      </text>
    </comment>
    <comment ref="L240" authorId="0">
      <text>
        <r>
          <rPr>
            <b/>
            <sz val="8"/>
            <color indexed="81"/>
            <rFont val="Tahoma"/>
            <family val="2"/>
            <charset val="161"/>
          </rPr>
          <t>Πολλαπλασίασε τους παρονομαστές που βρήκες και γράψε το γινόμενο στον παρονομαστή.</t>
        </r>
        <r>
          <rPr>
            <sz val="8"/>
            <color indexed="81"/>
            <rFont val="Tahoma"/>
            <family val="2"/>
            <charset val="161"/>
          </rPr>
          <t xml:space="preserve">
</t>
        </r>
      </text>
    </comment>
    <comment ref="H241" authorId="0">
      <text>
        <r>
          <rPr>
            <sz val="8"/>
            <color indexed="81"/>
            <rFont val="Tahoma"/>
            <family val="2"/>
            <charset val="161"/>
          </rPr>
          <t xml:space="preserve">Απλοποίησε
</t>
        </r>
      </text>
    </comment>
    <comment ref="J241" authorId="0">
      <text>
        <r>
          <rPr>
            <sz val="8"/>
            <color indexed="81"/>
            <rFont val="Tahoma"/>
            <family val="2"/>
            <charset val="161"/>
          </rPr>
          <t xml:space="preserve">Απλοποίησε
</t>
        </r>
      </text>
    </comment>
    <comment ref="H244" authorId="0">
      <text>
        <r>
          <rPr>
            <sz val="8"/>
            <color indexed="81"/>
            <rFont val="Tahoma"/>
            <family val="2"/>
            <charset val="161"/>
          </rPr>
          <t xml:space="preserve">Απλοποίησε
</t>
        </r>
      </text>
    </comment>
    <comment ref="J244" authorId="0">
      <text>
        <r>
          <rPr>
            <sz val="8"/>
            <color indexed="81"/>
            <rFont val="Tahoma"/>
            <family val="2"/>
            <charset val="161"/>
          </rPr>
          <t xml:space="preserve">Απλοποίησε
</t>
        </r>
      </text>
    </comment>
    <comment ref="H245"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J245" authorId="0">
      <text>
        <r>
          <rPr>
            <b/>
            <sz val="8"/>
            <color indexed="81"/>
            <rFont val="Tahoma"/>
            <family val="2"/>
            <charset val="161"/>
          </rPr>
          <t>Κάνε το δεύτερο μεικτό κλάσμα καταχρηστικό.</t>
        </r>
        <r>
          <rPr>
            <sz val="8"/>
            <color indexed="81"/>
            <rFont val="Tahoma"/>
            <family val="2"/>
            <charset val="161"/>
          </rPr>
          <t xml:space="preserve">
</t>
        </r>
      </text>
    </comment>
    <comment ref="L245" authorId="0">
      <text>
        <r>
          <rPr>
            <b/>
            <sz val="8"/>
            <color indexed="81"/>
            <rFont val="Tahoma"/>
            <family val="2"/>
            <charset val="161"/>
          </rPr>
          <t>Πολλαπλασίασε τους αριθμητές που βρήκες και γράψε το γινόμενο στον αριθμητή.</t>
        </r>
        <r>
          <rPr>
            <sz val="8"/>
            <color indexed="81"/>
            <rFont val="Tahoma"/>
            <family val="2"/>
            <charset val="161"/>
          </rPr>
          <t xml:space="preserve">
</t>
        </r>
      </text>
    </comment>
    <comment ref="L247" authorId="0">
      <text>
        <r>
          <rPr>
            <b/>
            <sz val="8"/>
            <color indexed="81"/>
            <rFont val="Tahoma"/>
            <family val="2"/>
            <charset val="161"/>
          </rPr>
          <t>Πολλαπλασίασε τους παρονομαστές που βρήκες και γράψε το γινόμενο στον παρονομαστή.</t>
        </r>
        <r>
          <rPr>
            <sz val="8"/>
            <color indexed="81"/>
            <rFont val="Tahoma"/>
            <family val="2"/>
            <charset val="161"/>
          </rPr>
          <t xml:space="preserve">
</t>
        </r>
      </text>
    </comment>
    <comment ref="H248" authorId="0">
      <text>
        <r>
          <rPr>
            <sz val="8"/>
            <color indexed="81"/>
            <rFont val="Tahoma"/>
            <family val="2"/>
            <charset val="161"/>
          </rPr>
          <t xml:space="preserve">Απλοποίησε
</t>
        </r>
      </text>
    </comment>
    <comment ref="J248" authorId="0">
      <text>
        <r>
          <rPr>
            <sz val="8"/>
            <color indexed="81"/>
            <rFont val="Tahoma"/>
            <family val="2"/>
            <charset val="161"/>
          </rPr>
          <t xml:space="preserve">Απλοποίησε
</t>
        </r>
      </text>
    </comment>
    <comment ref="H251" authorId="0">
      <text>
        <r>
          <rPr>
            <sz val="8"/>
            <color indexed="81"/>
            <rFont val="Tahoma"/>
            <family val="2"/>
            <charset val="161"/>
          </rPr>
          <t xml:space="preserve">Απλοποίησε
</t>
        </r>
      </text>
    </comment>
    <comment ref="J251" authorId="0">
      <text>
        <r>
          <rPr>
            <sz val="8"/>
            <color indexed="81"/>
            <rFont val="Tahoma"/>
            <family val="2"/>
            <charset val="161"/>
          </rPr>
          <t xml:space="preserve">Απλοποίησε
</t>
        </r>
      </text>
    </comment>
    <comment ref="H252"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J252" authorId="0">
      <text>
        <r>
          <rPr>
            <b/>
            <sz val="8"/>
            <color indexed="81"/>
            <rFont val="Tahoma"/>
            <family val="2"/>
            <charset val="161"/>
          </rPr>
          <t>Κάνε το δεύτερο μεικτό κλάσμα καταχρηστικό.</t>
        </r>
        <r>
          <rPr>
            <sz val="8"/>
            <color indexed="81"/>
            <rFont val="Tahoma"/>
            <family val="2"/>
            <charset val="161"/>
          </rPr>
          <t xml:space="preserve">
</t>
        </r>
      </text>
    </comment>
    <comment ref="L252" authorId="0">
      <text>
        <r>
          <rPr>
            <b/>
            <sz val="8"/>
            <color indexed="81"/>
            <rFont val="Tahoma"/>
            <family val="2"/>
            <charset val="161"/>
          </rPr>
          <t>Πολλαπλασίασε τους αριθμητές που βρήκες και γράψε το γινόμενο στον αριθμητή.</t>
        </r>
        <r>
          <rPr>
            <sz val="8"/>
            <color indexed="81"/>
            <rFont val="Tahoma"/>
            <family val="2"/>
            <charset val="161"/>
          </rPr>
          <t xml:space="preserve">
</t>
        </r>
      </text>
    </comment>
    <comment ref="L254" authorId="0">
      <text>
        <r>
          <rPr>
            <b/>
            <sz val="8"/>
            <color indexed="81"/>
            <rFont val="Tahoma"/>
            <family val="2"/>
            <charset val="161"/>
          </rPr>
          <t>Πολλαπλασίασε τους παρονομαστές που βρήκες και γράψε το γινόμενο στον παρονομαστή.</t>
        </r>
        <r>
          <rPr>
            <sz val="8"/>
            <color indexed="81"/>
            <rFont val="Tahoma"/>
            <family val="2"/>
            <charset val="161"/>
          </rPr>
          <t xml:space="preserve">
</t>
        </r>
      </text>
    </comment>
    <comment ref="H255" authorId="0">
      <text>
        <r>
          <rPr>
            <sz val="8"/>
            <color indexed="81"/>
            <rFont val="Tahoma"/>
            <family val="2"/>
            <charset val="161"/>
          </rPr>
          <t xml:space="preserve">Απλοποίησε
</t>
        </r>
      </text>
    </comment>
    <comment ref="J255" authorId="0">
      <text>
        <r>
          <rPr>
            <sz val="8"/>
            <color indexed="81"/>
            <rFont val="Tahoma"/>
            <family val="2"/>
            <charset val="161"/>
          </rPr>
          <t xml:space="preserve">Απλοποίησε
</t>
        </r>
      </text>
    </comment>
    <comment ref="J258" authorId="0">
      <text>
        <r>
          <rPr>
            <sz val="8"/>
            <color indexed="81"/>
            <rFont val="Tahoma"/>
            <family val="2"/>
            <charset val="161"/>
          </rPr>
          <t xml:space="preserve">Απλοποίησε
</t>
        </r>
      </text>
    </comment>
    <comment ref="H259"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J259" authorId="0">
      <text>
        <r>
          <rPr>
            <b/>
            <sz val="8"/>
            <color indexed="81"/>
            <rFont val="Tahoma"/>
            <family val="2"/>
            <charset val="161"/>
          </rPr>
          <t>Κάνε το δεύτερο μεικτό κλάσμα καταχρηστικό.</t>
        </r>
        <r>
          <rPr>
            <sz val="8"/>
            <color indexed="81"/>
            <rFont val="Tahoma"/>
            <family val="2"/>
            <charset val="161"/>
          </rPr>
          <t xml:space="preserve">
</t>
        </r>
      </text>
    </comment>
    <comment ref="L259" authorId="0">
      <text>
        <r>
          <rPr>
            <b/>
            <sz val="8"/>
            <color indexed="81"/>
            <rFont val="Tahoma"/>
            <family val="2"/>
            <charset val="161"/>
          </rPr>
          <t>Πολλαπλασίασε τους αριθμητές που βρήκες και γράψε το γινόμενο στον αριθμητή.</t>
        </r>
        <r>
          <rPr>
            <sz val="8"/>
            <color indexed="81"/>
            <rFont val="Tahoma"/>
            <family val="2"/>
            <charset val="161"/>
          </rPr>
          <t xml:space="preserve">
</t>
        </r>
      </text>
    </comment>
    <comment ref="O259" authorId="0">
      <text>
        <r>
          <rPr>
            <b/>
            <sz val="8"/>
            <color indexed="81"/>
            <rFont val="Tahoma"/>
            <family val="2"/>
            <charset val="161"/>
          </rPr>
          <t>Προσθέτω τους ακέραιους και τα κλάσματα</t>
        </r>
        <r>
          <rPr>
            <sz val="8"/>
            <color indexed="81"/>
            <rFont val="Tahoma"/>
            <family val="2"/>
            <charset val="161"/>
          </rPr>
          <t xml:space="preserve">
</t>
        </r>
      </text>
    </comment>
    <comment ref="L261" authorId="0">
      <text>
        <r>
          <rPr>
            <b/>
            <sz val="8"/>
            <color indexed="81"/>
            <rFont val="Tahoma"/>
            <family val="2"/>
            <charset val="161"/>
          </rPr>
          <t>Πολλαπλασίασε τους παρονομαστές που βρήκες και γράψε το γινόμενο στον παρονομαστή.</t>
        </r>
        <r>
          <rPr>
            <sz val="8"/>
            <color indexed="81"/>
            <rFont val="Tahoma"/>
            <family val="2"/>
            <charset val="161"/>
          </rPr>
          <t xml:space="preserve">
</t>
        </r>
      </text>
    </comment>
    <comment ref="H262" authorId="0">
      <text>
        <r>
          <rPr>
            <sz val="8"/>
            <color indexed="81"/>
            <rFont val="Tahoma"/>
            <family val="2"/>
            <charset val="161"/>
          </rPr>
          <t xml:space="preserve">Απλοποίησε
</t>
        </r>
      </text>
    </comment>
    <comment ref="H265" authorId="0">
      <text>
        <r>
          <rPr>
            <sz val="8"/>
            <color indexed="81"/>
            <rFont val="Tahoma"/>
            <family val="2"/>
            <charset val="161"/>
          </rPr>
          <t xml:space="preserve">Απλοποίησε
</t>
        </r>
      </text>
    </comment>
    <comment ref="H266"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J266" authorId="0">
      <text>
        <r>
          <rPr>
            <b/>
            <sz val="8"/>
            <color indexed="81"/>
            <rFont val="Tahoma"/>
            <family val="2"/>
            <charset val="161"/>
          </rPr>
          <t>Κάνε το δεύτερο μεικτό κλάσμα καταχρηστικό.</t>
        </r>
        <r>
          <rPr>
            <sz val="8"/>
            <color indexed="81"/>
            <rFont val="Tahoma"/>
            <family val="2"/>
            <charset val="161"/>
          </rPr>
          <t xml:space="preserve">
</t>
        </r>
      </text>
    </comment>
    <comment ref="L266" authorId="0">
      <text>
        <r>
          <rPr>
            <b/>
            <sz val="8"/>
            <color indexed="81"/>
            <rFont val="Tahoma"/>
            <family val="2"/>
            <charset val="161"/>
          </rPr>
          <t>Πολλαπλασίασε τους αριθμητές που βρήκες και γράψε το γινόμενο στον αριθμητή.</t>
        </r>
        <r>
          <rPr>
            <sz val="8"/>
            <color indexed="81"/>
            <rFont val="Tahoma"/>
            <family val="2"/>
            <charset val="161"/>
          </rPr>
          <t xml:space="preserve">
</t>
        </r>
      </text>
    </comment>
    <comment ref="O266" authorId="0">
      <text>
        <r>
          <rPr>
            <b/>
            <sz val="8"/>
            <color indexed="81"/>
            <rFont val="Tahoma"/>
            <family val="2"/>
            <charset val="161"/>
          </rPr>
          <t>Προσθέτω τους ακέραιους και τα κλάσματα</t>
        </r>
        <r>
          <rPr>
            <sz val="8"/>
            <color indexed="81"/>
            <rFont val="Tahoma"/>
            <family val="2"/>
            <charset val="161"/>
          </rPr>
          <t xml:space="preserve">
</t>
        </r>
      </text>
    </comment>
    <comment ref="L268" authorId="0">
      <text>
        <r>
          <rPr>
            <b/>
            <sz val="8"/>
            <color indexed="81"/>
            <rFont val="Tahoma"/>
            <family val="2"/>
            <charset val="161"/>
          </rPr>
          <t>Πολλαπλασίασε τους παρονομαστές που βρήκες και γράψε το γινόμενο στον παρονομαστή.</t>
        </r>
        <r>
          <rPr>
            <sz val="8"/>
            <color indexed="81"/>
            <rFont val="Tahoma"/>
            <family val="2"/>
            <charset val="161"/>
          </rPr>
          <t xml:space="preserve">
</t>
        </r>
      </text>
    </comment>
    <comment ref="J269" authorId="0">
      <text>
        <r>
          <rPr>
            <sz val="8"/>
            <color indexed="81"/>
            <rFont val="Tahoma"/>
            <family val="2"/>
            <charset val="161"/>
          </rPr>
          <t xml:space="preserve">Απλοποίησε
</t>
        </r>
      </text>
    </comment>
  </commentList>
</comments>
</file>

<file path=xl/comments7.xml><?xml version="1.0" encoding="utf-8"?>
<comments xmlns="http://schemas.openxmlformats.org/spreadsheetml/2006/main">
  <authors>
    <author>a</author>
  </authors>
  <commentList>
    <comment ref="F25" authorId="0">
      <text>
        <r>
          <rPr>
            <b/>
            <sz val="8"/>
            <color indexed="81"/>
            <rFont val="Tahoma"/>
            <family val="2"/>
            <charset val="161"/>
          </rPr>
          <t>Ξαναγράφουμε το πρώτο κλάσμα</t>
        </r>
        <r>
          <rPr>
            <sz val="8"/>
            <color indexed="81"/>
            <rFont val="Tahoma"/>
            <family val="2"/>
            <charset val="161"/>
          </rPr>
          <t xml:space="preserve">
</t>
        </r>
      </text>
    </comment>
    <comment ref="H25"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25"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J26" authorId="0">
      <text>
        <r>
          <rPr>
            <sz val="8"/>
            <color indexed="81"/>
            <rFont val="Tahoma"/>
            <family val="2"/>
            <charset val="161"/>
          </rPr>
          <t xml:space="preserve">Αν υπάρχει απλοποίηση την κάνουμε. Αν όχι, πολλαπλασιάζουμε τους παρονομαστές για να βρούμε τον παρονομαστή του κλάσματος
</t>
        </r>
      </text>
    </comment>
    <comment ref="F30" authorId="0">
      <text>
        <r>
          <rPr>
            <b/>
            <sz val="8"/>
            <color indexed="81"/>
            <rFont val="Tahoma"/>
            <family val="2"/>
            <charset val="161"/>
          </rPr>
          <t>Ξαναγράφουμε το πρώτο κλάσμα</t>
        </r>
        <r>
          <rPr>
            <sz val="8"/>
            <color indexed="81"/>
            <rFont val="Tahoma"/>
            <family val="2"/>
            <charset val="161"/>
          </rPr>
          <t xml:space="preserve">
</t>
        </r>
      </text>
    </comment>
    <comment ref="H30"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30"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Q30" authorId="0">
      <text>
        <r>
          <rPr>
            <b/>
            <u/>
            <sz val="10"/>
            <color indexed="81"/>
            <rFont val="Tahoma"/>
            <family val="2"/>
          </rPr>
          <t>Κλάσμα : κλάσμα:</t>
        </r>
        <r>
          <rPr>
            <b/>
            <sz val="8"/>
            <color indexed="81"/>
            <rFont val="Tahoma"/>
            <family val="2"/>
            <charset val="161"/>
          </rPr>
          <t xml:space="preserve">
Για να διαιρέσω κλάσματα θα πρέπει:
α) Αν είναι μεικτά, να γίνουν καταχρηστικά.
β) Μετά αντιστρέφουμε τους όρους του δεύτερου κλάσματος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J31" authorId="0">
      <text>
        <r>
          <rPr>
            <sz val="8"/>
            <color indexed="81"/>
            <rFont val="Tahoma"/>
            <family val="2"/>
            <charset val="161"/>
          </rPr>
          <t xml:space="preserve">Αν υπάρχει απλοποίηση την κάνουμε. Αν όχι, πολλαπλασιάζουμε τους παρονομαστές για να βρούμε τον παρονομαστή του κλάσματος
</t>
        </r>
      </text>
    </comment>
    <comment ref="Q31"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είναι μεγαλύτερος από τον διαιρετέο (δηλ. το πρώτο κλάσμα), το αποτέλεσμα είναι μικρότερο από τη μονάδα.</t>
        </r>
        <r>
          <rPr>
            <sz val="8"/>
            <color indexed="81"/>
            <rFont val="Tahoma"/>
            <family val="2"/>
            <charset val="161"/>
          </rPr>
          <t xml:space="preserve">
Αυτό είναι λογικό, γιατί το μεγάλο κλάσμα δε χωρά ολόκληρο στο μικρό κλάσμα ούτε μια φορά, άρα η απάντησή μας πρέπει να είναι μικρότερη από τη μονάδα)</t>
        </r>
      </text>
    </comment>
    <comment ref="F35" authorId="0">
      <text>
        <r>
          <rPr>
            <b/>
            <sz val="8"/>
            <color indexed="81"/>
            <rFont val="Tahoma"/>
            <family val="2"/>
            <charset val="161"/>
          </rPr>
          <t>Ξαναγράφουμε το πρώτο κλάσμα</t>
        </r>
        <r>
          <rPr>
            <sz val="8"/>
            <color indexed="81"/>
            <rFont val="Tahoma"/>
            <family val="2"/>
            <charset val="161"/>
          </rPr>
          <t xml:space="preserve">
</t>
        </r>
      </text>
    </comment>
    <comment ref="H35"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35"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Q35" authorId="0">
      <text>
        <r>
          <rPr>
            <b/>
            <u/>
            <sz val="10"/>
            <color indexed="81"/>
            <rFont val="Tahoma"/>
            <family val="2"/>
          </rPr>
          <t>Κλάσμα : κλάσμα:</t>
        </r>
        <r>
          <rPr>
            <b/>
            <sz val="8"/>
            <color indexed="81"/>
            <rFont val="Tahoma"/>
            <family val="2"/>
            <charset val="161"/>
          </rPr>
          <t xml:space="preserve">
Για να διαιρέσω κλάσματα θα πρέπει:
α) Αν είναι μεικτά, να γίνουν καταχρηστικά.
β) Μετά αντιστρέφουμε τους όρους του δεύτερου κλάσματος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J36" authorId="0">
      <text>
        <r>
          <rPr>
            <sz val="8"/>
            <color indexed="81"/>
            <rFont val="Tahoma"/>
            <family val="2"/>
            <charset val="161"/>
          </rPr>
          <t xml:space="preserve">Αν υπάρχει απλοποίηση την κάνουμε. Αν όχι, πολλαπλασιάζουμε τους παρονομαστές για να βρούμε τον παρονομαστή του κλάσματος
</t>
        </r>
      </text>
    </comment>
    <comment ref="Q36"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είναι μεγαλύτερος από τον διαιρετέο (δηλ. το πρώτο κλάσμα), το αποτέλεσμα είναι μικρότερο από τη μονάδα.</t>
        </r>
        <r>
          <rPr>
            <sz val="8"/>
            <color indexed="81"/>
            <rFont val="Tahoma"/>
            <family val="2"/>
            <charset val="161"/>
          </rPr>
          <t xml:space="preserve">
Αυτό είναι λογικό, γιατί το μεγάλο κλάσμα δε χωρά ολόκληρο στο μικρό κλάσμα ούτε μια φορά, άρα η απάντησή μας πρέπει να είναι μικρότερη από τη μονάδα)</t>
        </r>
      </text>
    </comment>
    <comment ref="F40" authorId="0">
      <text>
        <r>
          <rPr>
            <b/>
            <sz val="8"/>
            <color indexed="81"/>
            <rFont val="Tahoma"/>
            <family val="2"/>
            <charset val="161"/>
          </rPr>
          <t>Ξαναγράφουμε το πρώτο κλάσμα</t>
        </r>
        <r>
          <rPr>
            <sz val="8"/>
            <color indexed="81"/>
            <rFont val="Tahoma"/>
            <family val="2"/>
            <charset val="161"/>
          </rPr>
          <t xml:space="preserve">
</t>
        </r>
      </text>
    </comment>
    <comment ref="H40"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40"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Q40" authorId="0">
      <text>
        <r>
          <rPr>
            <b/>
            <u/>
            <sz val="10"/>
            <color indexed="81"/>
            <rFont val="Tahoma"/>
            <family val="2"/>
          </rPr>
          <t>Κλάσμα : κλάσμα:</t>
        </r>
        <r>
          <rPr>
            <b/>
            <sz val="8"/>
            <color indexed="81"/>
            <rFont val="Tahoma"/>
            <family val="2"/>
            <charset val="161"/>
          </rPr>
          <t xml:space="preserve">
Για να διαιρέσω κλάσματα θα πρέπει:
α) Αν είναι μεικτά, να γίνουν καταχρηστικά.
β) Μετά αντιστρέφουμε τους όρους του δεύτερου κλάσματος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J41" authorId="0">
      <text>
        <r>
          <rPr>
            <sz val="8"/>
            <color indexed="81"/>
            <rFont val="Tahoma"/>
            <family val="2"/>
            <charset val="161"/>
          </rPr>
          <t xml:space="preserve">Αν υπάρχει απλοποίηση την κάνουμε. Αν όχι, πολλαπλασιάζουμε τους παρονομαστές για να βρούμε τον παρονομαστή του κλάσματος
</t>
        </r>
      </text>
    </comment>
    <comment ref="Q41"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είναι μεγαλύτερος από τον διαιρετέο (δηλ. το πρώτο κλάσμα), το αποτέλεσμα είναι μικρότερο από τη μονάδα.</t>
        </r>
        <r>
          <rPr>
            <sz val="8"/>
            <color indexed="81"/>
            <rFont val="Tahoma"/>
            <family val="2"/>
            <charset val="161"/>
          </rPr>
          <t xml:space="preserve">
Αυτό είναι λογικό, γιατί το μεγάλο κλάσμα δε χωρά ολόκληρο στο μικρό κλάσμα ούτε μια φορά, άρα η απάντησή μας πρέπει να είναι μικρότερη από τη μονάδα)</t>
        </r>
      </text>
    </comment>
    <comment ref="F45" authorId="0">
      <text>
        <r>
          <rPr>
            <b/>
            <sz val="8"/>
            <color indexed="81"/>
            <rFont val="Tahoma"/>
            <family val="2"/>
            <charset val="161"/>
          </rPr>
          <t>Ξαναγράφουμε το πρώτο κλάσμα</t>
        </r>
        <r>
          <rPr>
            <sz val="8"/>
            <color indexed="81"/>
            <rFont val="Tahoma"/>
            <family val="2"/>
            <charset val="161"/>
          </rPr>
          <t xml:space="preserve">
</t>
        </r>
      </text>
    </comment>
    <comment ref="H45"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45"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Q45" authorId="0">
      <text>
        <r>
          <rPr>
            <b/>
            <u/>
            <sz val="10"/>
            <color indexed="81"/>
            <rFont val="Tahoma"/>
            <family val="2"/>
          </rPr>
          <t>Κλάσμα : κλάσμα:</t>
        </r>
        <r>
          <rPr>
            <b/>
            <sz val="8"/>
            <color indexed="81"/>
            <rFont val="Tahoma"/>
            <family val="2"/>
            <charset val="161"/>
          </rPr>
          <t xml:space="preserve">
Για να διαιρέσω κλάσματα θα πρέπει:
α) Αν είναι μεικτά, να γίνουν καταχρηστικά.
β) Μετά αντιστρέφουμε τους όρους του δεύτερου κλάσματος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J46" authorId="0">
      <text>
        <r>
          <rPr>
            <sz val="8"/>
            <color indexed="81"/>
            <rFont val="Tahoma"/>
            <family val="2"/>
            <charset val="161"/>
          </rPr>
          <t xml:space="preserve">Αν υπάρχει απλοποίηση την κάνουμε. Αν όχι, πολλαπλασιάζουμε τους παρονομαστές για να βρούμε τον παρονομαστή του κλάσματος
</t>
        </r>
      </text>
    </comment>
    <comment ref="Q46"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είναι μεγαλύτερος από τον διαιρετέο (δηλ. το πρώτο κλάσμα), το αποτέλεσμα είναι μικρότερο από τη μονάδα.</t>
        </r>
        <r>
          <rPr>
            <sz val="8"/>
            <color indexed="81"/>
            <rFont val="Tahoma"/>
            <family val="2"/>
            <charset val="161"/>
          </rPr>
          <t xml:space="preserve">
Αυτό είναι λογικό, γιατί το μεγάλο κλάσμα δε χωρά ολόκληρο στο μικρό κλάσμα ούτε μια φορά, άρα η απάντησή μας πρέπει να είναι μικρότερη από τη μονάδα)</t>
        </r>
      </text>
    </comment>
    <comment ref="F50" authorId="0">
      <text>
        <r>
          <rPr>
            <b/>
            <sz val="8"/>
            <color indexed="81"/>
            <rFont val="Tahoma"/>
            <family val="2"/>
            <charset val="161"/>
          </rPr>
          <t>Ξαναγράφουμε το πρώτο κλάσμα</t>
        </r>
        <r>
          <rPr>
            <sz val="8"/>
            <color indexed="81"/>
            <rFont val="Tahoma"/>
            <family val="2"/>
            <charset val="161"/>
          </rPr>
          <t xml:space="preserve">
</t>
        </r>
      </text>
    </comment>
    <comment ref="H50"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50"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Q50" authorId="0">
      <text>
        <r>
          <rPr>
            <b/>
            <u/>
            <sz val="10"/>
            <color indexed="81"/>
            <rFont val="Tahoma"/>
            <family val="2"/>
          </rPr>
          <t>Κλάσμα : κλάσμα:</t>
        </r>
        <r>
          <rPr>
            <b/>
            <sz val="8"/>
            <color indexed="81"/>
            <rFont val="Tahoma"/>
            <family val="2"/>
            <charset val="161"/>
          </rPr>
          <t xml:space="preserve">
Για να διαιρέσω κλάσματα θα πρέπει:
α) Αν είναι μεικτά, να γίνουν καταχρηστικά.
β) Μετά αντιστρέφουμε τους όρους του δεύτερου κλάσματος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J51" authorId="0">
      <text>
        <r>
          <rPr>
            <sz val="8"/>
            <color indexed="81"/>
            <rFont val="Tahoma"/>
            <family val="2"/>
            <charset val="161"/>
          </rPr>
          <t xml:space="preserve">Αν υπάρχει απλοποίηση την κάνουμε. Αν όχι, πολλαπλασιάζουμε τους παρονομαστές για να βρούμε τον παρονομαστή του κλάσματος
</t>
        </r>
      </text>
    </comment>
    <comment ref="Q51"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είναι μεγαλύτερος από τον διαιρετέο (δηλ. το πρώτο κλάσμα), το αποτέλεσμα είναι μικρότερο από τη μονάδα.</t>
        </r>
        <r>
          <rPr>
            <sz val="8"/>
            <color indexed="81"/>
            <rFont val="Tahoma"/>
            <family val="2"/>
            <charset val="161"/>
          </rPr>
          <t xml:space="preserve">
Αυτό είναι λογικό, γιατί το μεγάλο κλάσμα δε χωρά ολόκληρο στο μικρό κλάσμα ούτε μια φορά, άρα η απάντησή μας πρέπει να είναι μικρότερη από τη μονάδα)</t>
        </r>
      </text>
    </comment>
    <comment ref="F55" authorId="0">
      <text>
        <r>
          <rPr>
            <b/>
            <sz val="8"/>
            <color indexed="81"/>
            <rFont val="Tahoma"/>
            <family val="2"/>
            <charset val="161"/>
          </rPr>
          <t>Ξαναγράφουμε το πρώτο κλάσμα</t>
        </r>
        <r>
          <rPr>
            <sz val="8"/>
            <color indexed="81"/>
            <rFont val="Tahoma"/>
            <family val="2"/>
            <charset val="161"/>
          </rPr>
          <t xml:space="preserve">
</t>
        </r>
      </text>
    </comment>
    <comment ref="H55"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55"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L55" authorId="0">
      <text>
        <r>
          <rPr>
            <b/>
            <sz val="8"/>
            <color indexed="81"/>
            <rFont val="Tahoma"/>
            <family val="2"/>
            <charset val="161"/>
          </rPr>
          <t>Αν το κλάσμα είναι καταχρηστικό, το κάνουμε μεικτό.</t>
        </r>
        <r>
          <rPr>
            <sz val="8"/>
            <color indexed="81"/>
            <rFont val="Tahoma"/>
            <family val="2"/>
            <charset val="161"/>
          </rPr>
          <t xml:space="preserve">
</t>
        </r>
      </text>
    </comment>
    <comment ref="Q55" authorId="0">
      <text>
        <r>
          <rPr>
            <b/>
            <u/>
            <sz val="10"/>
            <color indexed="81"/>
            <rFont val="Tahoma"/>
            <family val="2"/>
          </rPr>
          <t>Κλάσμα : κλάσμα:</t>
        </r>
        <r>
          <rPr>
            <b/>
            <sz val="8"/>
            <color indexed="81"/>
            <rFont val="Tahoma"/>
            <family val="2"/>
            <charset val="161"/>
          </rPr>
          <t xml:space="preserve">
Για να διαιρέσω κλάσματα θα πρέπει:
α) Αν είναι μεικτά, να γίνουν καταχρηστικά.
β) Μετά αντιστρέφουμε τους όρους του δεύτερου κλάσματος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J56" authorId="0">
      <text>
        <r>
          <rPr>
            <sz val="8"/>
            <color indexed="81"/>
            <rFont val="Tahoma"/>
            <family val="2"/>
            <charset val="161"/>
          </rPr>
          <t xml:space="preserve">Αν υπάρχει απλοποίηση την κάνουμε. Αν όχι, πολλαπλασιάζουμε τους παρονομαστές για να βρούμε τον παρονομαστή του κλάσματος
</t>
        </r>
      </text>
    </comment>
    <comment ref="Q56"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είναι μικρότερος από τον διαιρετέο (δηλ. το πρώτο κλάσμα), το αποτέλεσμα είναι μεγαλύτερο από τη μονάδα.</t>
        </r>
        <r>
          <rPr>
            <sz val="8"/>
            <color indexed="81"/>
            <rFont val="Tahoma"/>
            <family val="2"/>
            <charset val="161"/>
          </rPr>
          <t xml:space="preserve">
Αυτό είναι λογικό, γιατί το μικρό κλάσμα χωρά ολόκληρο στο μεγάλο κλάσμα περισσότερο από μια φορά, άρα η απάντησή μας πρέπει να είναι μεγαλύτερη από τη μονάδα)</t>
        </r>
      </text>
    </comment>
    <comment ref="F60" authorId="0">
      <text>
        <r>
          <rPr>
            <b/>
            <sz val="8"/>
            <color indexed="81"/>
            <rFont val="Tahoma"/>
            <family val="2"/>
            <charset val="161"/>
          </rPr>
          <t>Ξαναγράφουμε το πρώτο κλάσμα</t>
        </r>
        <r>
          <rPr>
            <sz val="8"/>
            <color indexed="81"/>
            <rFont val="Tahoma"/>
            <family val="2"/>
            <charset val="161"/>
          </rPr>
          <t xml:space="preserve">
</t>
        </r>
      </text>
    </comment>
    <comment ref="H60"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60"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L60" authorId="0">
      <text>
        <r>
          <rPr>
            <b/>
            <sz val="8"/>
            <color indexed="81"/>
            <rFont val="Tahoma"/>
            <family val="2"/>
            <charset val="161"/>
          </rPr>
          <t>Αν το κλάσμα είναι καταχρηστικό, το κάνουμε μεικτό.</t>
        </r>
        <r>
          <rPr>
            <sz val="8"/>
            <color indexed="81"/>
            <rFont val="Tahoma"/>
            <family val="2"/>
            <charset val="161"/>
          </rPr>
          <t xml:space="preserve">
</t>
        </r>
      </text>
    </comment>
    <comment ref="Q60" authorId="0">
      <text>
        <r>
          <rPr>
            <b/>
            <u/>
            <sz val="10"/>
            <color indexed="81"/>
            <rFont val="Tahoma"/>
            <family val="2"/>
          </rPr>
          <t>Κλάσμα : κλάσμα:</t>
        </r>
        <r>
          <rPr>
            <b/>
            <sz val="8"/>
            <color indexed="81"/>
            <rFont val="Tahoma"/>
            <family val="2"/>
            <charset val="161"/>
          </rPr>
          <t xml:space="preserve">
Για να διαιρέσω κλάσματα θα πρέπει:
α) Αν είναι μεικτά, να γίνουν καταχρηστικά.
β) Μετά αντιστρέφουμε τους όρους του δεύτερου κλάσματος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J61" authorId="0">
      <text>
        <r>
          <rPr>
            <sz val="8"/>
            <color indexed="81"/>
            <rFont val="Tahoma"/>
            <family val="2"/>
            <charset val="161"/>
          </rPr>
          <t xml:space="preserve">Αν υπάρχει απλοποίηση την κάνουμε. Αν όχι, πολλαπλασιάζουμε τους παρονομαστές για να βρούμε τον παρονομαστή του κλάσματος
</t>
        </r>
      </text>
    </comment>
    <comment ref="Q61"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είναι μικρότερος από τον διαιρετέο (δηλ. το πρώτο κλάσμα), το αποτέλεσμα είναι μεγαλύτερο από τη μονάδα.</t>
        </r>
        <r>
          <rPr>
            <sz val="8"/>
            <color indexed="81"/>
            <rFont val="Tahoma"/>
            <family val="2"/>
            <charset val="161"/>
          </rPr>
          <t xml:space="preserve">
Αυτό είναι λογικό, γιατί το μικρό κλάσμα χωρά ολόκληρο στο μεγάλο κλάσμα περισσότερο από μια φορά, άρα η απάντησή μας πρέπει να είναι μεγαλύτερη από τη μονάδα)</t>
        </r>
      </text>
    </comment>
    <comment ref="F65" authorId="0">
      <text>
        <r>
          <rPr>
            <b/>
            <sz val="8"/>
            <color indexed="81"/>
            <rFont val="Tahoma"/>
            <family val="2"/>
            <charset val="161"/>
          </rPr>
          <t>Ξαναγράφουμε το πρώτο κλάσμα</t>
        </r>
        <r>
          <rPr>
            <sz val="8"/>
            <color indexed="81"/>
            <rFont val="Tahoma"/>
            <family val="2"/>
            <charset val="161"/>
          </rPr>
          <t xml:space="preserve">
</t>
        </r>
      </text>
    </comment>
    <comment ref="H65"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65"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L65" authorId="0">
      <text>
        <r>
          <rPr>
            <b/>
            <sz val="8"/>
            <color indexed="81"/>
            <rFont val="Tahoma"/>
            <family val="2"/>
            <charset val="161"/>
          </rPr>
          <t>Αν το κλάσμα είναι καταχρηστικό, το κάνουμε μεικτό.</t>
        </r>
        <r>
          <rPr>
            <sz val="8"/>
            <color indexed="81"/>
            <rFont val="Tahoma"/>
            <family val="2"/>
            <charset val="161"/>
          </rPr>
          <t xml:space="preserve">
</t>
        </r>
      </text>
    </comment>
    <comment ref="Q65" authorId="0">
      <text>
        <r>
          <rPr>
            <b/>
            <u/>
            <sz val="10"/>
            <color indexed="81"/>
            <rFont val="Tahoma"/>
            <family val="2"/>
          </rPr>
          <t>Κλάσμα : κλάσμα:</t>
        </r>
        <r>
          <rPr>
            <b/>
            <sz val="8"/>
            <color indexed="81"/>
            <rFont val="Tahoma"/>
            <family val="2"/>
            <charset val="161"/>
          </rPr>
          <t xml:space="preserve">
Για να διαιρέσω κλάσματα θα πρέπει:
α) Αν είναι μεικτά, να γίνουν καταχρηστικά.
β) Μετά αντιστρέφουμε τους όρους του δεύτερου κλάσματος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J66" authorId="0">
      <text>
        <r>
          <rPr>
            <sz val="8"/>
            <color indexed="81"/>
            <rFont val="Tahoma"/>
            <family val="2"/>
            <charset val="161"/>
          </rPr>
          <t xml:space="preserve">Αν υπάρχει απλοποίηση την κάνουμε. Αν όχι, πολλαπλασιάζουμε τους παρονομαστές για να βρούμε τον παρονομαστή του κλάσματος
</t>
        </r>
      </text>
    </comment>
    <comment ref="Q66"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είναι μικρότερος από τον διαιρετέο (δηλ. το πρώτο κλάσμα), το αποτέλεσμα είναι μεγαλύτερο από τη μονάδα.</t>
        </r>
        <r>
          <rPr>
            <sz val="8"/>
            <color indexed="81"/>
            <rFont val="Tahoma"/>
            <family val="2"/>
            <charset val="161"/>
          </rPr>
          <t xml:space="preserve">
Αυτό είναι λογικό, γιατί το μικρό κλάσμα χωρά ολόκληρο στο μεγάλο κλάσμα περισσότερο από μια φορά, άρα η απάντησή μας πρέπει να είναι μεγαλύτερη από τη μονάδα)</t>
        </r>
      </text>
    </comment>
    <comment ref="F70" authorId="0">
      <text>
        <r>
          <rPr>
            <b/>
            <sz val="8"/>
            <color indexed="81"/>
            <rFont val="Tahoma"/>
            <family val="2"/>
            <charset val="161"/>
          </rPr>
          <t>Ξαναγράφουμε το πρώτο κλάσμα</t>
        </r>
        <r>
          <rPr>
            <sz val="8"/>
            <color indexed="81"/>
            <rFont val="Tahoma"/>
            <family val="2"/>
            <charset val="161"/>
          </rPr>
          <t xml:space="preserve">
</t>
        </r>
      </text>
    </comment>
    <comment ref="H70"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70"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L70" authorId="0">
      <text>
        <r>
          <rPr>
            <b/>
            <sz val="8"/>
            <color indexed="81"/>
            <rFont val="Tahoma"/>
            <family val="2"/>
            <charset val="161"/>
          </rPr>
          <t>Αν το κλάσμα είναι καταχρηστικό, το κάνουμε μεικτό.</t>
        </r>
        <r>
          <rPr>
            <sz val="8"/>
            <color indexed="81"/>
            <rFont val="Tahoma"/>
            <family val="2"/>
            <charset val="161"/>
          </rPr>
          <t xml:space="preserve">
</t>
        </r>
      </text>
    </comment>
    <comment ref="Q70" authorId="0">
      <text>
        <r>
          <rPr>
            <b/>
            <u/>
            <sz val="10"/>
            <color indexed="81"/>
            <rFont val="Tahoma"/>
            <family val="2"/>
          </rPr>
          <t>Κλάσμα : κλάσμα:</t>
        </r>
        <r>
          <rPr>
            <b/>
            <sz val="8"/>
            <color indexed="81"/>
            <rFont val="Tahoma"/>
            <family val="2"/>
            <charset val="161"/>
          </rPr>
          <t xml:space="preserve">
Για να διαιρέσω κλάσματα θα πρέπει:
α) Αν είναι μεικτά, να γίνουν καταχρηστικά.
β) Μετά αντιστρέφουμε τους όρους του δεύτερου κλάσματος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J71" authorId="0">
      <text>
        <r>
          <rPr>
            <sz val="8"/>
            <color indexed="81"/>
            <rFont val="Tahoma"/>
            <family val="2"/>
            <charset val="161"/>
          </rPr>
          <t xml:space="preserve">Αν υπάρχει απλοποίηση την κάνουμε. Αν όχι, πολλαπλασιάζουμε τους παρονομαστές για να βρούμε τον παρονομαστή του κλάσματος
</t>
        </r>
      </text>
    </comment>
    <comment ref="Q71"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είναι μικρότερος από τον διαιρετέο (δηλ. το πρώτο κλάσμα), το αποτέλεσμα είναι μεγαλύτερο από τη μονάδα.</t>
        </r>
        <r>
          <rPr>
            <sz val="8"/>
            <color indexed="81"/>
            <rFont val="Tahoma"/>
            <family val="2"/>
            <charset val="161"/>
          </rPr>
          <t xml:space="preserve">
Αυτό είναι λογικό, γιατί το μικρό κλάσμα χωρά ολόκληρο στο μεγάλο κλάσμα περισσότερο από μια φορά, άρα η απάντησή μας πρέπει να είναι μεγαλύτερη από τη μονάδα)</t>
        </r>
      </text>
    </comment>
    <comment ref="F75" authorId="0">
      <text>
        <r>
          <rPr>
            <b/>
            <sz val="8"/>
            <color indexed="81"/>
            <rFont val="Tahoma"/>
            <family val="2"/>
            <charset val="161"/>
          </rPr>
          <t>Ξαναγράφουμε το πρώτο κλάσμα</t>
        </r>
        <r>
          <rPr>
            <sz val="8"/>
            <color indexed="81"/>
            <rFont val="Tahoma"/>
            <family val="2"/>
            <charset val="161"/>
          </rPr>
          <t xml:space="preserve">
</t>
        </r>
      </text>
    </comment>
    <comment ref="H75"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75"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L75" authorId="0">
      <text>
        <r>
          <rPr>
            <b/>
            <sz val="8"/>
            <color indexed="81"/>
            <rFont val="Tahoma"/>
            <family val="2"/>
            <charset val="161"/>
          </rPr>
          <t>Αν το κλάσμα είναι καταχρηστικό, το κάνουμε μεικτό.</t>
        </r>
        <r>
          <rPr>
            <sz val="8"/>
            <color indexed="81"/>
            <rFont val="Tahoma"/>
            <family val="2"/>
            <charset val="161"/>
          </rPr>
          <t xml:space="preserve">
</t>
        </r>
      </text>
    </comment>
    <comment ref="Q75" authorId="0">
      <text>
        <r>
          <rPr>
            <b/>
            <u/>
            <sz val="10"/>
            <color indexed="81"/>
            <rFont val="Tahoma"/>
            <family val="2"/>
          </rPr>
          <t>Κλάσμα : κλάσμα:</t>
        </r>
        <r>
          <rPr>
            <b/>
            <sz val="8"/>
            <color indexed="81"/>
            <rFont val="Tahoma"/>
            <family val="2"/>
            <charset val="161"/>
          </rPr>
          <t xml:space="preserve">
Για να διαιρέσω κλάσματα θα πρέπει:
α) Αν είναι μεικτά, να γίνουν καταχρηστικά.
β) Μετά αντιστρέφουμε τους όρους του δεύτερου κλάσματος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J76" authorId="0">
      <text>
        <r>
          <rPr>
            <sz val="8"/>
            <color indexed="81"/>
            <rFont val="Tahoma"/>
            <family val="2"/>
            <charset val="161"/>
          </rPr>
          <t xml:space="preserve">Αν υπάρχει απλοποίηση την κάνουμε. Αν όχι, πολλαπλασιάζουμε τους παρονομαστές για να βρούμε τον παρονομαστή του κλάσματος
</t>
        </r>
      </text>
    </comment>
    <comment ref="Q76"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είναι μικρότερος από τον διαιρετέο (δηλ. το πρώτο κλάσμα), το αποτέλεσμα είναι μεγαλύτερο από τη μονάδα.</t>
        </r>
        <r>
          <rPr>
            <sz val="8"/>
            <color indexed="81"/>
            <rFont val="Tahoma"/>
            <family val="2"/>
            <charset val="161"/>
          </rPr>
          <t xml:space="preserve">
Αυτό είναι λογικό, γιατί το μικρό κλάσμα χωρά ολόκληρο στο μεγάλο κλάσμα περισσότερο από μια φορά, άρα η απάντησή μας πρέπει να είναι μεγαλύτερη από τη μονάδα)</t>
        </r>
      </text>
    </comment>
    <comment ref="F80" authorId="0">
      <text>
        <r>
          <rPr>
            <b/>
            <sz val="8"/>
            <color indexed="81"/>
            <rFont val="Tahoma"/>
            <family val="2"/>
            <charset val="161"/>
          </rPr>
          <t>Ξαναγράφουμε το πρώτο κλάσμα</t>
        </r>
        <r>
          <rPr>
            <sz val="8"/>
            <color indexed="81"/>
            <rFont val="Tahoma"/>
            <family val="2"/>
            <charset val="161"/>
          </rPr>
          <t xml:space="preserve">
</t>
        </r>
      </text>
    </comment>
    <comment ref="H80"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80"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L80" authorId="0">
      <text>
        <r>
          <rPr>
            <b/>
            <sz val="8"/>
            <color indexed="81"/>
            <rFont val="Tahoma"/>
            <family val="2"/>
            <charset val="161"/>
          </rPr>
          <t>Αν το κλάσμα είναι καταχρηστικό, το κάνουμε μεικτό.</t>
        </r>
        <r>
          <rPr>
            <sz val="8"/>
            <color indexed="81"/>
            <rFont val="Tahoma"/>
            <family val="2"/>
            <charset val="161"/>
          </rPr>
          <t xml:space="preserve">
</t>
        </r>
      </text>
    </comment>
    <comment ref="Q80" authorId="0">
      <text>
        <r>
          <rPr>
            <b/>
            <u/>
            <sz val="10"/>
            <color indexed="81"/>
            <rFont val="Tahoma"/>
            <family val="2"/>
          </rPr>
          <t>Κλάσμα : κλάσμα:</t>
        </r>
        <r>
          <rPr>
            <b/>
            <sz val="8"/>
            <color indexed="81"/>
            <rFont val="Tahoma"/>
            <family val="2"/>
            <charset val="161"/>
          </rPr>
          <t xml:space="preserve">
Για να διαιρέσω κλάσματα θα πρέπει:
α) Αν είναι μεικτά, να γίνουν καταχρηστικά.
β) Μετά αντιστρέφουμε τους όρους του δεύτερου κλάσματος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J81" authorId="0">
      <text>
        <r>
          <rPr>
            <sz val="8"/>
            <color indexed="81"/>
            <rFont val="Tahoma"/>
            <family val="2"/>
            <charset val="161"/>
          </rPr>
          <t xml:space="preserve">Αν υπάρχει απλοποίηση την κάνουμε. Αν όχι, πολλαπλασιάζουμε τους παρονομαστές για να βρούμε τον παρονομαστή του κλάσματος
</t>
        </r>
      </text>
    </comment>
    <comment ref="Q81"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είναι μικρότερος από τον διαιρετέο (δηλ. το πρώτο κλάσμα), το αποτέλεσμα είναι μεγαλύτερο από τη μονάδα.</t>
        </r>
        <r>
          <rPr>
            <sz val="8"/>
            <color indexed="81"/>
            <rFont val="Tahoma"/>
            <family val="2"/>
            <charset val="161"/>
          </rPr>
          <t xml:space="preserve">
Αυτό είναι λογικό, γιατί το μικρό κλάσμα χωρά ολόκληρο στο μεγάλο κλάσμα περισσότερο από μια φορά, άρα η απάντησή μας πρέπει να είναι μεγαλύτερη από τη μονάδα)</t>
        </r>
      </text>
    </comment>
    <comment ref="F85" authorId="0">
      <text>
        <r>
          <rPr>
            <b/>
            <sz val="8"/>
            <color indexed="81"/>
            <rFont val="Tahoma"/>
            <family val="2"/>
            <charset val="161"/>
          </rPr>
          <t>Ξαναγράφουμε το πρώτο κλάσμα</t>
        </r>
        <r>
          <rPr>
            <sz val="8"/>
            <color indexed="81"/>
            <rFont val="Tahoma"/>
            <family val="2"/>
            <charset val="161"/>
          </rPr>
          <t xml:space="preserve">
</t>
        </r>
      </text>
    </comment>
    <comment ref="H85"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85"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L85" authorId="0">
      <text>
        <r>
          <rPr>
            <b/>
            <sz val="8"/>
            <color indexed="81"/>
            <rFont val="Tahoma"/>
            <family val="2"/>
            <charset val="161"/>
          </rPr>
          <t>Αν το κλάσμα είναι καταχρηστικό, το κάνουμε μεικτό.</t>
        </r>
        <r>
          <rPr>
            <sz val="8"/>
            <color indexed="81"/>
            <rFont val="Tahoma"/>
            <family val="2"/>
            <charset val="161"/>
          </rPr>
          <t xml:space="preserve">
</t>
        </r>
      </text>
    </comment>
    <comment ref="Q85" authorId="0">
      <text>
        <r>
          <rPr>
            <b/>
            <u/>
            <sz val="10"/>
            <color indexed="81"/>
            <rFont val="Tahoma"/>
            <family val="2"/>
          </rPr>
          <t>Κλάσμα : κλάσμα:</t>
        </r>
        <r>
          <rPr>
            <b/>
            <sz val="8"/>
            <color indexed="81"/>
            <rFont val="Tahoma"/>
            <family val="2"/>
            <charset val="161"/>
          </rPr>
          <t xml:space="preserve">
Για να διαιρέσω κλάσματα θα πρέπει:
α) Αν είναι μεικτά, να γίνουν καταχρηστικά.
β) Μετά αντιστρέφουμε τους όρους του δεύτερου κλάσματος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J86" authorId="0">
      <text>
        <r>
          <rPr>
            <sz val="8"/>
            <color indexed="81"/>
            <rFont val="Tahoma"/>
            <family val="2"/>
            <charset val="161"/>
          </rPr>
          <t xml:space="preserve">Αν υπάρχει απλοποίηση την κάνουμε. Αν όχι, πολλαπλασιάζουμε τους παρονομαστές για να βρούμε τον παρονομαστή του κλάσματος
</t>
        </r>
      </text>
    </comment>
    <comment ref="Q86"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είναι μικρότερος από τον διαιρετέο (δηλ. το πρώτο κλάσμα), το αποτέλεσμα είναι μεγαλύτερο από τη μονάδα.</t>
        </r>
        <r>
          <rPr>
            <sz val="8"/>
            <color indexed="81"/>
            <rFont val="Tahoma"/>
            <family val="2"/>
            <charset val="161"/>
          </rPr>
          <t xml:space="preserve">
Αυτό είναι λογικό, γιατί το μικρό κλάσμα χωρά ολόκληρο στο μεγάλο κλάσμα περισσότερο από μια φορά, άρα η απάντησή μας πρέπει να είναι μεγαλύτερη από τη μονάδα)</t>
        </r>
      </text>
    </comment>
    <comment ref="F90" authorId="0">
      <text>
        <r>
          <rPr>
            <b/>
            <sz val="8"/>
            <color indexed="81"/>
            <rFont val="Tahoma"/>
            <family val="2"/>
            <charset val="161"/>
          </rPr>
          <t>Ξαναγράφουμε το πρώτο κλάσμα</t>
        </r>
        <r>
          <rPr>
            <sz val="8"/>
            <color indexed="81"/>
            <rFont val="Tahoma"/>
            <family val="2"/>
            <charset val="161"/>
          </rPr>
          <t xml:space="preserve">
</t>
        </r>
      </text>
    </comment>
    <comment ref="H90"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90"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Q90" authorId="0">
      <text>
        <r>
          <rPr>
            <b/>
            <u/>
            <sz val="10"/>
            <color indexed="81"/>
            <rFont val="Tahoma"/>
            <family val="2"/>
          </rPr>
          <t>Κλάσμα : κλάσμα:</t>
        </r>
        <r>
          <rPr>
            <b/>
            <sz val="8"/>
            <color indexed="81"/>
            <rFont val="Tahoma"/>
            <family val="2"/>
            <charset val="161"/>
          </rPr>
          <t xml:space="preserve">
Για να διαιρέσω κλάσματα θα πρέπει:
α) Αν είναι μεικτά, να γίνουν καταχρηστικά.
β) Μετά αντιστρέφουμε τους όρους του δεύτερου κλάσματος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J91" authorId="0">
      <text>
        <r>
          <rPr>
            <sz val="8"/>
            <color indexed="81"/>
            <rFont val="Tahoma"/>
            <family val="2"/>
            <charset val="161"/>
          </rPr>
          <t xml:space="preserve">Αν υπάρχει απλοποίηση την κάνουμε. Αν όχι, πολλαπλασιάζουμε τους παρονομαστές για να βρούμε τον παρονομαστή του κλάσματος
</t>
        </r>
      </text>
    </comment>
    <comment ref="Q91"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είναι μεγαλύτερος από τον διαιρετέο (δηλ. το πρώτο κλάσμα), το αποτέλεσμα είναι μικρότερο από τη μονάδα.</t>
        </r>
        <r>
          <rPr>
            <sz val="8"/>
            <color indexed="81"/>
            <rFont val="Tahoma"/>
            <family val="2"/>
            <charset val="161"/>
          </rPr>
          <t xml:space="preserve">
Αυτό είναι λογικό, γιατί το μεγάλο κλάσμα δε χωρά ολόκληρο στο μικρό κλάσμα ούτε μια φορά, άρα η απάντησή μας πρέπει να είναι μικρότερη από τη μονάδα)</t>
        </r>
      </text>
    </comment>
    <comment ref="F95" authorId="0">
      <text>
        <r>
          <rPr>
            <b/>
            <sz val="8"/>
            <color indexed="81"/>
            <rFont val="Tahoma"/>
            <family val="2"/>
            <charset val="161"/>
          </rPr>
          <t>Ξαναγράφουμε το πρώτο κλάσμα</t>
        </r>
        <r>
          <rPr>
            <sz val="8"/>
            <color indexed="81"/>
            <rFont val="Tahoma"/>
            <family val="2"/>
            <charset val="161"/>
          </rPr>
          <t xml:space="preserve">
</t>
        </r>
      </text>
    </comment>
    <comment ref="H95"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95"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L95" authorId="0">
      <text>
        <r>
          <rPr>
            <b/>
            <sz val="8"/>
            <color indexed="81"/>
            <rFont val="Tahoma"/>
            <family val="2"/>
            <charset val="161"/>
          </rPr>
          <t>Αν το κλάσμα είναι καταχρηστικό, το κάνουμε μεικτό.</t>
        </r>
        <r>
          <rPr>
            <sz val="8"/>
            <color indexed="81"/>
            <rFont val="Tahoma"/>
            <family val="2"/>
            <charset val="161"/>
          </rPr>
          <t xml:space="preserve">
</t>
        </r>
      </text>
    </comment>
    <comment ref="Q95" authorId="0">
      <text>
        <r>
          <rPr>
            <b/>
            <u/>
            <sz val="10"/>
            <color indexed="81"/>
            <rFont val="Tahoma"/>
            <family val="2"/>
          </rPr>
          <t>Κλάσμα : κλάσμα:</t>
        </r>
        <r>
          <rPr>
            <b/>
            <sz val="8"/>
            <color indexed="81"/>
            <rFont val="Tahoma"/>
            <family val="2"/>
            <charset val="161"/>
          </rPr>
          <t xml:space="preserve">
Για να διαιρέσω κλάσματα θα πρέπει:
α) Αν είναι μεικτά, να γίνουν καταχρηστικά.
β) Μετά αντιστρέφουμε τους όρους του δεύτερου κλάσματος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J96" authorId="0">
      <text>
        <r>
          <rPr>
            <sz val="8"/>
            <color indexed="81"/>
            <rFont val="Tahoma"/>
            <family val="2"/>
            <charset val="161"/>
          </rPr>
          <t xml:space="preserve">Αν υπάρχει απλοποίηση την κάνουμε. Αν όχι, πολλαπλασιάζουμε τους παρονομαστές για να βρούμε τον παρονομαστή του κλάσματος
</t>
        </r>
      </text>
    </comment>
    <comment ref="Q96"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είναι μικρότερος από τον διαιρετέο (δηλ. το πρώτο κλάσμα), το αποτέλεσμα είναι μεγαλύτερο από τη μονάδα.</t>
        </r>
        <r>
          <rPr>
            <sz val="8"/>
            <color indexed="81"/>
            <rFont val="Tahoma"/>
            <family val="2"/>
            <charset val="161"/>
          </rPr>
          <t xml:space="preserve">
Αυτό είναι λογικό, γιατί το μικρό κλάσμα χωρά ολόκληρο στο μεγάλο κλάσμα περισσότερο από μια φορά, άρα η απάντησή μας πρέπει να είναι μεγαλύτερη από τη μονάδα)</t>
        </r>
      </text>
    </comment>
    <comment ref="F100" authorId="0">
      <text>
        <r>
          <rPr>
            <b/>
            <sz val="8"/>
            <color indexed="81"/>
            <rFont val="Tahoma"/>
            <family val="2"/>
            <charset val="161"/>
          </rPr>
          <t>Ξαναγράφουμε το πρώτο κλάσμα</t>
        </r>
        <r>
          <rPr>
            <sz val="8"/>
            <color indexed="81"/>
            <rFont val="Tahoma"/>
            <family val="2"/>
            <charset val="161"/>
          </rPr>
          <t xml:space="preserve">
</t>
        </r>
      </text>
    </comment>
    <comment ref="H100"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100"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L100" authorId="0">
      <text>
        <r>
          <rPr>
            <b/>
            <sz val="8"/>
            <color indexed="81"/>
            <rFont val="Tahoma"/>
            <family val="2"/>
            <charset val="161"/>
          </rPr>
          <t>Αν το κλάσμα είναι καταχρηστικό, το κάνουμε μεικτό.</t>
        </r>
        <r>
          <rPr>
            <sz val="8"/>
            <color indexed="81"/>
            <rFont val="Tahoma"/>
            <family val="2"/>
            <charset val="161"/>
          </rPr>
          <t xml:space="preserve">
</t>
        </r>
      </text>
    </comment>
    <comment ref="Q100" authorId="0">
      <text>
        <r>
          <rPr>
            <b/>
            <u/>
            <sz val="10"/>
            <color indexed="81"/>
            <rFont val="Tahoma"/>
            <family val="2"/>
          </rPr>
          <t>Κλάσμα : κλάσμα:</t>
        </r>
        <r>
          <rPr>
            <b/>
            <sz val="8"/>
            <color indexed="81"/>
            <rFont val="Tahoma"/>
            <family val="2"/>
            <charset val="161"/>
          </rPr>
          <t xml:space="preserve">
Για να διαιρέσω κλάσματα θα πρέπει:
α) Αν είναι μεικτά, να γίνουν καταχρηστικά.
β) Μετά αντιστρέφουμε τους όρους του δεύτερου κλάσματος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J101" authorId="0">
      <text>
        <r>
          <rPr>
            <sz val="8"/>
            <color indexed="81"/>
            <rFont val="Tahoma"/>
            <family val="2"/>
            <charset val="161"/>
          </rPr>
          <t xml:space="preserve">Αν υπάρχει απλοποίηση την κάνουμε. Αν όχι, πολλαπλασιάζουμε τους παρονομαστές για να βρούμε τον παρονομαστή του κλάσματος
</t>
        </r>
      </text>
    </comment>
    <comment ref="Q101"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είναι μικρότερος από τον διαιρετέο (δηλ. το πρώτο κλάσμα), το αποτέλεσμα είναι μεγαλύτερο από τη μονάδα.</t>
        </r>
        <r>
          <rPr>
            <sz val="8"/>
            <color indexed="81"/>
            <rFont val="Tahoma"/>
            <family val="2"/>
            <charset val="161"/>
          </rPr>
          <t xml:space="preserve">
Αυτό είναι λογικό, γιατί το μικρό κλάσμα χωρά ολόκληρο στο μεγάλο κλάσμα περισσότερο από μια φορά, άρα η απάντησή μας πρέπει να είναι μεγαλύτερη από τη μονάδα)</t>
        </r>
      </text>
    </comment>
    <comment ref="F120" authorId="0">
      <text>
        <r>
          <rPr>
            <b/>
            <sz val="8"/>
            <color indexed="81"/>
            <rFont val="Tahoma"/>
            <family val="2"/>
            <charset val="161"/>
          </rPr>
          <t>Ξαναγράφουμε το πρώτο κλάσμα</t>
        </r>
        <r>
          <rPr>
            <sz val="8"/>
            <color indexed="81"/>
            <rFont val="Tahoma"/>
            <family val="2"/>
            <charset val="161"/>
          </rPr>
          <t xml:space="preserve">
</t>
        </r>
      </text>
    </comment>
    <comment ref="H120"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120"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J121" authorId="0">
      <text>
        <r>
          <rPr>
            <sz val="8"/>
            <color indexed="81"/>
            <rFont val="Tahoma"/>
            <family val="2"/>
            <charset val="161"/>
          </rPr>
          <t xml:space="preserve">Αν υπάρχει απλοποίηση την κάνουμε. Αν όχι, πολλαπλασιάζουμε τους παρονομαστές για να βρούμε τον παρονομαστή του κλάσματος
</t>
        </r>
      </text>
    </comment>
    <comment ref="F125" authorId="0">
      <text>
        <r>
          <rPr>
            <b/>
            <sz val="8"/>
            <color indexed="81"/>
            <rFont val="Tahoma"/>
            <family val="2"/>
            <charset val="161"/>
          </rPr>
          <t>Ξαναγράφουμε το πρώτο κλάσμα</t>
        </r>
        <r>
          <rPr>
            <sz val="8"/>
            <color indexed="81"/>
            <rFont val="Tahoma"/>
            <family val="2"/>
            <charset val="161"/>
          </rPr>
          <t xml:space="preserve">
</t>
        </r>
      </text>
    </comment>
    <comment ref="H125"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125"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Q125" authorId="0">
      <text>
        <r>
          <rPr>
            <b/>
            <u/>
            <sz val="10"/>
            <color indexed="81"/>
            <rFont val="Tahoma"/>
            <family val="2"/>
          </rPr>
          <t>Κλάσμα :ακέραιο:</t>
        </r>
        <r>
          <rPr>
            <b/>
            <sz val="8"/>
            <color indexed="81"/>
            <rFont val="Tahoma"/>
            <family val="2"/>
            <charset val="161"/>
          </rPr>
          <t xml:space="preserve">
Για να διαιρέσω κλάσμα διά ακέραιο θα πρέπει:
α) Αν το κλάσμα είναι μεικτό, να γίνει  καταχρηστικό.
β) Ο ακέραιος είναι κλάσμα με παρονομαστή το "1". Μετά αντιστρέφουμε τους όρους του δεύτερου κλάσματος (Έτσι το 2 θα γίνει 1/2)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J126" authorId="0">
      <text>
        <r>
          <rPr>
            <sz val="8"/>
            <color indexed="81"/>
            <rFont val="Tahoma"/>
            <family val="2"/>
            <charset val="161"/>
          </rPr>
          <t xml:space="preserve">Αν υπάρχει απλοποίηση την κάνουμε. Αν όχι, πολλαπλασιάζουμε τους παρονομαστές για να βρούμε τον παρονομαστή του κλάσματος
</t>
        </r>
      </text>
    </comment>
    <comment ref="Q126" authorId="0">
      <text>
        <r>
          <rPr>
            <b/>
            <u/>
            <sz val="8"/>
            <color indexed="10"/>
            <rFont val="Tahoma"/>
            <family val="2"/>
          </rPr>
          <t>Παρατήρηση:</t>
        </r>
        <r>
          <rPr>
            <b/>
            <sz val="8"/>
            <color indexed="81"/>
            <rFont val="Tahoma"/>
            <family val="2"/>
            <charset val="161"/>
          </rPr>
          <t xml:space="preserve">
Ο ακέραιος είναι κλάσμα με παρονομαστή ένα, (2 =2/1). Όταν αντιστραφεί θα γίνει κλάσμα με αριθμητή το 1 και παρονομαστή τον ακέραιο. (Έτσι το 2 θα γίνει 1/2)
Επειδή ο διαιρέτης (δηλ. το δεύτερο κλάσμα- αυτός που διαιρεί) είναι μεγαλύτερος από τον διαιρετέο (δηλ. το πρώτο κλάσμα - που πρέπει να διαιρεθεί), το αποτέλεσμα είναι μικρότερο από τη μονάδα.</t>
        </r>
        <r>
          <rPr>
            <sz val="8"/>
            <color indexed="81"/>
            <rFont val="Tahoma"/>
            <family val="2"/>
            <charset val="161"/>
          </rPr>
          <t xml:space="preserve">
Αυτό είναι λογικό, γιατί το μεγάλο κλάσμα δε χωρά ολόκληρο στο μικρό κλάσμα ούτε μια φορά, άρα η απάντησή μας πρέπει να είναι μικρότερη από τη μονάδα)</t>
        </r>
      </text>
    </comment>
    <comment ref="F130" authorId="0">
      <text>
        <r>
          <rPr>
            <b/>
            <sz val="8"/>
            <color indexed="81"/>
            <rFont val="Tahoma"/>
            <family val="2"/>
            <charset val="161"/>
          </rPr>
          <t>Ξαναγράφουμε το πρώτο κλάσμα</t>
        </r>
        <r>
          <rPr>
            <sz val="8"/>
            <color indexed="81"/>
            <rFont val="Tahoma"/>
            <family val="2"/>
            <charset val="161"/>
          </rPr>
          <t xml:space="preserve">
</t>
        </r>
      </text>
    </comment>
    <comment ref="H130"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130"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Q130" authorId="0">
      <text>
        <r>
          <rPr>
            <b/>
            <u/>
            <sz val="10"/>
            <color indexed="81"/>
            <rFont val="Tahoma"/>
            <family val="2"/>
          </rPr>
          <t>Κλάσμα :ακέραιο:</t>
        </r>
        <r>
          <rPr>
            <b/>
            <sz val="8"/>
            <color indexed="81"/>
            <rFont val="Tahoma"/>
            <family val="2"/>
            <charset val="161"/>
          </rPr>
          <t xml:space="preserve">
Για να διαιρέσω κλάσμα διά ακέραιο θα πρέπει:
α) Αν το κλάσμα είναι μεικτό, να γίνει  καταχρηστικό.
β) Ο ακέραιος είναι κλάσμα με παρονομαστή το "1". Μετά αντιστρέφουμε τους όρους του δεύτερου κλάσματος (Έτσι το 4 θα γίνει 1/4)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J131" authorId="0">
      <text>
        <r>
          <rPr>
            <sz val="8"/>
            <color indexed="81"/>
            <rFont val="Tahoma"/>
            <family val="2"/>
            <charset val="161"/>
          </rPr>
          <t xml:space="preserve">Αν υπάρχει απλοποίηση την κάνουμε. Αν όχι, πολλαπλασιάζουμε τους παρονομαστές για να βρούμε τον παρονομαστή του κλάσματος
</t>
        </r>
      </text>
    </comment>
    <comment ref="Q131"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αυτό που διαιρεί) είναι μεγαλύτερο από τον διαιρετέο (δηλ. το πρώτο κλάσμα - που πρέπει να διαιρεθεί), το αποτέλεσμα είναι μικρότερο από τη μονάδα.</t>
        </r>
        <r>
          <rPr>
            <sz val="8"/>
            <color indexed="81"/>
            <rFont val="Tahoma"/>
            <family val="2"/>
            <charset val="161"/>
          </rPr>
          <t xml:space="preserve">
Αυτό είναι λογικό, γιατί το μεγάλο κλάσμα δε χωρά ολόκληρο στο μικρό κλάσμα ούτε μια φορά, άρα η απάντησή μας πρέπει να είναι μικρότερη από τη μονάδα)</t>
        </r>
      </text>
    </comment>
    <comment ref="F135" authorId="0">
      <text>
        <r>
          <rPr>
            <b/>
            <sz val="8"/>
            <color indexed="81"/>
            <rFont val="Tahoma"/>
            <family val="2"/>
            <charset val="161"/>
          </rPr>
          <t>Ξαναγράφουμε το πρώτο κλάσμα</t>
        </r>
        <r>
          <rPr>
            <sz val="8"/>
            <color indexed="81"/>
            <rFont val="Tahoma"/>
            <family val="2"/>
            <charset val="161"/>
          </rPr>
          <t xml:space="preserve">
</t>
        </r>
      </text>
    </comment>
    <comment ref="H135"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135"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Q135" authorId="0">
      <text>
        <r>
          <rPr>
            <b/>
            <u/>
            <sz val="10"/>
            <color indexed="81"/>
            <rFont val="Tahoma"/>
            <family val="2"/>
          </rPr>
          <t>Κλάσμα :ακέραιο:</t>
        </r>
        <r>
          <rPr>
            <b/>
            <sz val="8"/>
            <color indexed="81"/>
            <rFont val="Tahoma"/>
            <family val="2"/>
            <charset val="161"/>
          </rPr>
          <t xml:space="preserve">
Για να διαιρέσω κλάσμα διά ακέραιο θα πρέπει:
α) Αν το κλάσμα είναι μεικτό, να γίνει  καταχρηστικό.
β) Ο ακέραιος είναι κλάσμα με παρονομαστή το "1". Μετά αντιστρέφουμε τους όρους του δεύτερου κλάσματος (Έτσι το 4 θα γίνει 1/4)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J136" authorId="0">
      <text>
        <r>
          <rPr>
            <sz val="8"/>
            <color indexed="81"/>
            <rFont val="Tahoma"/>
            <family val="2"/>
            <charset val="161"/>
          </rPr>
          <t xml:space="preserve">Αν υπάρχει απλοποίηση την κάνουμε. Αν όχι, πολλαπλασιάζουμε τους παρονομαστές για να βρούμε τον παρονομαστή του κλάσματος
</t>
        </r>
      </text>
    </comment>
    <comment ref="Q136"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αυτό που διαιρεί) είναι μεγαλύτερο από τον διαιρετέο (δηλ. το πρώτο κλάσμα - που πρέπει να διαιρεθεί), το αποτέλεσμα είναι μικρότερο από τη μονάδα.</t>
        </r>
        <r>
          <rPr>
            <sz val="8"/>
            <color indexed="81"/>
            <rFont val="Tahoma"/>
            <family val="2"/>
            <charset val="161"/>
          </rPr>
          <t xml:space="preserve">
Αυτό είναι λογικό, γιατί το μεγάλο κλάσμα δε χωρά ολόκληρο στο μικρό κλάσμα ούτε μια φορά, άρα η απάντησή μας πρέπει να είναι μικρότερη από τη μονάδα)</t>
        </r>
      </text>
    </comment>
    <comment ref="F140" authorId="0">
      <text>
        <r>
          <rPr>
            <b/>
            <sz val="8"/>
            <color indexed="81"/>
            <rFont val="Tahoma"/>
            <family val="2"/>
            <charset val="161"/>
          </rPr>
          <t>Ξαναγράφουμε το πρώτο κλάσμα</t>
        </r>
        <r>
          <rPr>
            <sz val="8"/>
            <color indexed="81"/>
            <rFont val="Tahoma"/>
            <family val="2"/>
            <charset val="161"/>
          </rPr>
          <t xml:space="preserve">
</t>
        </r>
      </text>
    </comment>
    <comment ref="H140"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140"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Q140" authorId="0">
      <text>
        <r>
          <rPr>
            <b/>
            <u/>
            <sz val="10"/>
            <color indexed="81"/>
            <rFont val="Tahoma"/>
            <family val="2"/>
          </rPr>
          <t>Κλάσμα :ακέραιο:</t>
        </r>
        <r>
          <rPr>
            <b/>
            <sz val="8"/>
            <color indexed="81"/>
            <rFont val="Tahoma"/>
            <family val="2"/>
            <charset val="161"/>
          </rPr>
          <t xml:space="preserve">
Για να διαιρέσω κλάσμα διά ακέραιο θα πρέπει:
α) Αν το κλάσμα είναι μεικτό, να γίνει  καταχρηστικό.
β) Ο ακέραιος είναι κλάσμα με παρονομαστή το "1". Μετά αντιστρέφουμε τους όρους του δεύτερου κλάσματος (Έτσι το 3  θα γίνει 1/3)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J141" authorId="0">
      <text>
        <r>
          <rPr>
            <sz val="8"/>
            <color indexed="81"/>
            <rFont val="Tahoma"/>
            <family val="2"/>
            <charset val="161"/>
          </rPr>
          <t xml:space="preserve">Αν υπάρχει απλοποίηση την κάνουμε. Αν όχι, πολλαπλασιάζουμε τους παρονομαστές για να βρούμε τον παρονομαστή του κλάσματος
</t>
        </r>
      </text>
    </comment>
    <comment ref="Q141"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αυτό που διαιρεί) είναι μεγαλύτερο από τον διαιρετέο (δηλ. το πρώτο κλάσμα - που πρέπει να διαιρεθεί), το αποτέλεσμα είναι μικρότερο από τη μονάδα.</t>
        </r>
        <r>
          <rPr>
            <sz val="8"/>
            <color indexed="81"/>
            <rFont val="Tahoma"/>
            <family val="2"/>
            <charset val="161"/>
          </rPr>
          <t xml:space="preserve">
Αυτό είναι λογικό, γιατί το μεγάλο κλάσμα δε χωρά ολόκληρο στο μικρό κλάσμα ούτε μια φορά, άρα η απάντησή μας πρέπει να είναι μικρότερη από τη μονάδα)</t>
        </r>
      </text>
    </comment>
    <comment ref="F145" authorId="0">
      <text>
        <r>
          <rPr>
            <b/>
            <sz val="8"/>
            <color indexed="81"/>
            <rFont val="Tahoma"/>
            <family val="2"/>
            <charset val="161"/>
          </rPr>
          <t>Ξαναγράφουμε το πρώτο κλάσμα</t>
        </r>
        <r>
          <rPr>
            <sz val="8"/>
            <color indexed="81"/>
            <rFont val="Tahoma"/>
            <family val="2"/>
            <charset val="161"/>
          </rPr>
          <t xml:space="preserve">
</t>
        </r>
      </text>
    </comment>
    <comment ref="H145"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145"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Q145" authorId="0">
      <text>
        <r>
          <rPr>
            <b/>
            <u/>
            <sz val="10"/>
            <color indexed="81"/>
            <rFont val="Tahoma"/>
            <family val="2"/>
          </rPr>
          <t>Κλάσμα :ακέραιο:</t>
        </r>
        <r>
          <rPr>
            <b/>
            <sz val="8"/>
            <color indexed="81"/>
            <rFont val="Tahoma"/>
            <family val="2"/>
            <charset val="161"/>
          </rPr>
          <t xml:space="preserve">
Για να διαιρέσω κλάσμα διά ακέραιο θα πρέπει:
α) Αν το κλάσμα είναι μεικτό, να γίνει  καταχρηστικό.
β) Ο ακέραιος είναι κλάσμα με παρονομαστή το "1". Μετά αντιστρέφουμε τους όρους του δεύτερου κλάσματος (Έτσι το 3  θα γίνει 1/2)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J146" authorId="0">
      <text>
        <r>
          <rPr>
            <sz val="8"/>
            <color indexed="81"/>
            <rFont val="Tahoma"/>
            <family val="2"/>
            <charset val="161"/>
          </rPr>
          <t xml:space="preserve">Αν υπάρχει απλοποίηση την κάνουμε. Αν όχι, πολλαπλασιάζουμε τους παρονομαστές για να βρούμε τον παρονομαστή του κλάσματος
</t>
        </r>
      </text>
    </comment>
    <comment ref="Q146"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αυτό που διαιρεί) είναι μεγαλύτερο από τον διαιρετέο (δηλ. το πρώτο κλάσμα - που πρέπει να διαιρεθεί), το αποτέλεσμα είναι μικρότερο από τη μονάδα.</t>
        </r>
        <r>
          <rPr>
            <sz val="8"/>
            <color indexed="81"/>
            <rFont val="Tahoma"/>
            <family val="2"/>
            <charset val="161"/>
          </rPr>
          <t xml:space="preserve">
Αυτό είναι λογικό, γιατί το μεγάλο κλάσμα δε χωρά ολόκληρο στο μικρό κλάσμα ούτε μια φορά, άρα η απάντησή μας πρέπει να είναι μικρότερη από τη μονάδα)</t>
        </r>
      </text>
    </comment>
    <comment ref="F154" authorId="0">
      <text>
        <r>
          <rPr>
            <b/>
            <sz val="8"/>
            <color indexed="81"/>
            <rFont val="Tahoma"/>
            <family val="2"/>
            <charset val="161"/>
          </rPr>
          <t>Ξαναγράφουμε τον ακέραιο.</t>
        </r>
        <r>
          <rPr>
            <sz val="8"/>
            <color indexed="81"/>
            <rFont val="Tahoma"/>
            <family val="2"/>
            <charset val="161"/>
          </rPr>
          <t xml:space="preserve">
</t>
        </r>
      </text>
    </comment>
    <comment ref="H154"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154"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L154" authorId="0">
      <text>
        <r>
          <rPr>
            <b/>
            <sz val="8"/>
            <color indexed="81"/>
            <rFont val="Tahoma"/>
            <family val="2"/>
            <charset val="161"/>
          </rPr>
          <t>Γράφουμε τον ακέραιο.</t>
        </r>
      </text>
    </comment>
    <comment ref="F160" authorId="0">
      <text>
        <r>
          <rPr>
            <b/>
            <sz val="8"/>
            <color indexed="81"/>
            <rFont val="Tahoma"/>
            <family val="2"/>
            <charset val="161"/>
          </rPr>
          <t>Ξαναγράφουμε τον ακέραιο.</t>
        </r>
        <r>
          <rPr>
            <sz val="8"/>
            <color indexed="81"/>
            <rFont val="Tahoma"/>
            <family val="2"/>
            <charset val="161"/>
          </rPr>
          <t xml:space="preserve">
</t>
        </r>
      </text>
    </comment>
    <comment ref="H160"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160"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L160" authorId="0">
      <text>
        <r>
          <rPr>
            <b/>
            <sz val="8"/>
            <color indexed="81"/>
            <rFont val="Tahoma"/>
            <family val="2"/>
            <charset val="161"/>
          </rPr>
          <t>Γράφουμε τον ακέραιο.</t>
        </r>
      </text>
    </comment>
    <comment ref="Q160" authorId="0">
      <text>
        <r>
          <rPr>
            <b/>
            <u/>
            <sz val="10"/>
            <color indexed="81"/>
            <rFont val="Tahoma"/>
            <family val="2"/>
          </rPr>
          <t>Ακέραιος: κλάσμα:</t>
        </r>
        <r>
          <rPr>
            <b/>
            <sz val="8"/>
            <color indexed="81"/>
            <rFont val="Tahoma"/>
            <family val="2"/>
            <charset val="161"/>
          </rPr>
          <t xml:space="preserve">
Για να διαιρέσω ακέραιο διά κλάσμα θα πρέπει:
α) Αν το κλάσμα είναι μεικτό, να γίνει  καταχρηστικό.
β) Ο ακέραιος μένει ίδιος. Μετά αντιστρέφουμε τους όρους του δεύτερου κλάσματος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Q161"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αυτό που διαιρεί) είναι μικρότερο από τον διαιρετέο (δηλ. τον ακέραιο - που πρέπει να διαιρεθεί), το αποτέλεσμα είναι μεγαλύτερο από τη μονάδα.</t>
        </r>
        <r>
          <rPr>
            <sz val="8"/>
            <color indexed="81"/>
            <rFont val="Tahoma"/>
            <family val="2"/>
            <charset val="161"/>
          </rPr>
          <t xml:space="preserve">
Αυτό είναι λογικό, γιατί το μικρό κλάσμα  χωρά περισσότερες από μία φορά στο μεγάλο κλάσμα , άρα η απάντησή μας πρέπει να είναι μεγαλύτερη από τη μονάδα)</t>
        </r>
      </text>
    </comment>
    <comment ref="F166" authorId="0">
      <text>
        <r>
          <rPr>
            <b/>
            <sz val="8"/>
            <color indexed="81"/>
            <rFont val="Tahoma"/>
            <family val="2"/>
            <charset val="161"/>
          </rPr>
          <t>Ξαναγράφουμε τον ακέραιο.</t>
        </r>
        <r>
          <rPr>
            <sz val="8"/>
            <color indexed="81"/>
            <rFont val="Tahoma"/>
            <family val="2"/>
            <charset val="161"/>
          </rPr>
          <t xml:space="preserve">
</t>
        </r>
      </text>
    </comment>
    <comment ref="H166"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166" authorId="0">
      <text>
        <r>
          <rPr>
            <sz val="8"/>
            <color indexed="81"/>
            <rFont val="Tahoma"/>
            <family val="2"/>
            <charset val="161"/>
          </rPr>
          <t xml:space="preserve"> Αν υπάρχει απλοποίηση την κάνουμε. Αν όχι, πολλαπλασιάζουμε τους αριθμητές για να βρούμε τον αριθμητή του κλάσματος
</t>
        </r>
      </text>
    </comment>
    <comment ref="L166" authorId="0">
      <text>
        <r>
          <rPr>
            <b/>
            <sz val="8"/>
            <color indexed="81"/>
            <rFont val="Tahoma"/>
            <family val="2"/>
            <charset val="161"/>
          </rPr>
          <t>Μετατρέπουμε το καταχρηστικό κλάσμα σε μεικτό. Εδώ γράφουμε τον ακέραιο και δίπλα το κλάσμα</t>
        </r>
      </text>
    </comment>
    <comment ref="Q166" authorId="0">
      <text>
        <r>
          <rPr>
            <b/>
            <u/>
            <sz val="10"/>
            <color indexed="81"/>
            <rFont val="Tahoma"/>
            <family val="2"/>
          </rPr>
          <t>Ακέραιος: κλάσμα:</t>
        </r>
        <r>
          <rPr>
            <b/>
            <sz val="8"/>
            <color indexed="81"/>
            <rFont val="Tahoma"/>
            <family val="2"/>
            <charset val="161"/>
          </rPr>
          <t xml:space="preserve">
Για να διαιρέσω ακέραιο διά κλάσμα θα πρέπει:
α) Αν το κλάσμα είναι μεικτό, να γίνει  καταχρηστικό.
β) Ο ακέραιος μένει ίδιος. Μετά αντιστρέφουμε τους όρους του δεύτερου κλάσματος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Q167"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αυτό που διαιρεί) είναι μικρότερο από τον διαιρετέο (δηλ. τον ακέραιο - που πρέπει να διαιρεθεί), το αποτέλεσμα είναι μεγαλύτερο από τη μονάδα.</t>
        </r>
        <r>
          <rPr>
            <sz val="8"/>
            <color indexed="81"/>
            <rFont val="Tahoma"/>
            <family val="2"/>
            <charset val="161"/>
          </rPr>
          <t xml:space="preserve">
Αυτό είναι λογικό, γιατί το μικρό κλάσμα  χωρά περισσότερες από μία φορά στο μεγάλο κλάσμα , άρα η απάντησή μας πρέπει να είναι μεγαλύτερη από τη μονάδα)</t>
        </r>
      </text>
    </comment>
    <comment ref="F172" authorId="0">
      <text>
        <r>
          <rPr>
            <b/>
            <sz val="8"/>
            <color indexed="81"/>
            <rFont val="Tahoma"/>
            <family val="2"/>
            <charset val="161"/>
          </rPr>
          <t>Ξαναγράφουμε τον ακέραιο.</t>
        </r>
        <r>
          <rPr>
            <sz val="8"/>
            <color indexed="81"/>
            <rFont val="Tahoma"/>
            <family val="2"/>
            <charset val="161"/>
          </rPr>
          <t xml:space="preserve">
</t>
        </r>
      </text>
    </comment>
    <comment ref="H172"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172" authorId="0">
      <text>
        <r>
          <rPr>
            <sz val="8"/>
            <color indexed="81"/>
            <rFont val="Tahoma"/>
            <family val="2"/>
            <charset val="161"/>
          </rPr>
          <t xml:space="preserve"> Αν υπάρχει απλοποίηση την κάνουμε. Αν όχι, πολλαπλασιάζουμε τους αριθμητές για να βρούμε τον αριθμητή του κλάσματος
</t>
        </r>
      </text>
    </comment>
    <comment ref="L172" authorId="0">
      <text>
        <r>
          <rPr>
            <b/>
            <sz val="8"/>
            <color indexed="81"/>
            <rFont val="Tahoma"/>
            <family val="2"/>
            <charset val="161"/>
          </rPr>
          <t>Μετατρέπουμε το καταχρηστικό κλάσμα σε μεικτό. Εδώ γράφουμε τον ακέραιο και δίπλα το κλάσμα</t>
        </r>
      </text>
    </comment>
    <comment ref="Q172" authorId="0">
      <text>
        <r>
          <rPr>
            <b/>
            <u/>
            <sz val="10"/>
            <color indexed="81"/>
            <rFont val="Tahoma"/>
            <family val="2"/>
          </rPr>
          <t>Ακέραιος: κλάσμα:</t>
        </r>
        <r>
          <rPr>
            <b/>
            <sz val="8"/>
            <color indexed="81"/>
            <rFont val="Tahoma"/>
            <family val="2"/>
            <charset val="161"/>
          </rPr>
          <t xml:space="preserve">
Για να διαιρέσω ακέραιο διά κλάσμα θα πρέπει:
α) Αν το κλάσμα είναι μεικτό, να γίνει  καταχρηστικό.
β) Ο ακέραιος μένει ίδιος. Μετά αντιστρέφουμε τους όρους του δεύτερου κλάσματος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Q173"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αυτό που διαιρεί) είναι μικρότερο από τον διαιρετέο (δηλ. τον ακέραιο - που πρέπει να διαιρεθεί), το αποτέλεσμα είναι μεγαλύτερο από τη μονάδα.</t>
        </r>
        <r>
          <rPr>
            <sz val="8"/>
            <color indexed="81"/>
            <rFont val="Tahoma"/>
            <family val="2"/>
            <charset val="161"/>
          </rPr>
          <t xml:space="preserve">
Αυτό είναι λογικό, γιατί το μικρό κλάσμα  χωρά περισσότερες από μία φορά στο μεγάλο κλάσμα , άρα η απάντησή μας πρέπει να είναι μεγαλύτερη από τη μονάδα)</t>
        </r>
      </text>
    </comment>
    <comment ref="F178" authorId="0">
      <text>
        <r>
          <rPr>
            <b/>
            <sz val="8"/>
            <color indexed="81"/>
            <rFont val="Tahoma"/>
            <family val="2"/>
            <charset val="161"/>
          </rPr>
          <t>Ξαναγράφουμε τον ακέραιο.</t>
        </r>
        <r>
          <rPr>
            <sz val="8"/>
            <color indexed="81"/>
            <rFont val="Tahoma"/>
            <family val="2"/>
            <charset val="161"/>
          </rPr>
          <t xml:space="preserve">
</t>
        </r>
      </text>
    </comment>
    <comment ref="H178"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178"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L178" authorId="0">
      <text>
        <r>
          <rPr>
            <b/>
            <sz val="8"/>
            <color indexed="81"/>
            <rFont val="Tahoma"/>
            <family val="2"/>
            <charset val="161"/>
          </rPr>
          <t>Γράφουμε τον ακέραιο.</t>
        </r>
      </text>
    </comment>
    <comment ref="Q178" authorId="0">
      <text>
        <r>
          <rPr>
            <b/>
            <u/>
            <sz val="10"/>
            <color indexed="81"/>
            <rFont val="Tahoma"/>
            <family val="2"/>
          </rPr>
          <t>Ακέραιος: κλάσμα:</t>
        </r>
        <r>
          <rPr>
            <b/>
            <sz val="8"/>
            <color indexed="81"/>
            <rFont val="Tahoma"/>
            <family val="2"/>
            <charset val="161"/>
          </rPr>
          <t xml:space="preserve">
Για να διαιρέσω ακέραιο διά κλάσμα θα πρέπει:
α) Αν το κλάσμα είναι μεικτό, να γίνει  καταχρηστικό.
β) Ο ακέραιος μένει ίδιος. Μετά αντιστρέφουμε τους όρους του δεύτερου κλάσματος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Q179"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αυτό που διαιρεί) είναι μικρότερο από τον διαιρετέο (δηλ. τον ακέραιο - που πρέπει να διαιρεθεί), το αποτέλεσμα είναι μεγαλύτερο από τη μονάδα.</t>
        </r>
        <r>
          <rPr>
            <sz val="8"/>
            <color indexed="81"/>
            <rFont val="Tahoma"/>
            <family val="2"/>
            <charset val="161"/>
          </rPr>
          <t xml:space="preserve">
Αυτό είναι λογικό, γιατί το μικρό κλάσμα  χωρά περισσότερες από μία φορά στο μεγάλο κλάσμα , άρα η απάντησή μας πρέπει να είναι μεγαλύτερη από τη μονάδα)</t>
        </r>
      </text>
    </comment>
    <comment ref="F184" authorId="0">
      <text>
        <r>
          <rPr>
            <b/>
            <sz val="8"/>
            <color indexed="81"/>
            <rFont val="Tahoma"/>
            <family val="2"/>
            <charset val="161"/>
          </rPr>
          <t>Ξαναγράφουμε τον ακέραιο.</t>
        </r>
        <r>
          <rPr>
            <sz val="8"/>
            <color indexed="81"/>
            <rFont val="Tahoma"/>
            <family val="2"/>
            <charset val="161"/>
          </rPr>
          <t xml:space="preserve">
</t>
        </r>
      </text>
    </comment>
    <comment ref="H184"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184"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L184" authorId="0">
      <text>
        <r>
          <rPr>
            <b/>
            <sz val="8"/>
            <color indexed="81"/>
            <rFont val="Tahoma"/>
            <family val="2"/>
            <charset val="161"/>
          </rPr>
          <t>Μετατρέπουμε το καταχρηστικό κλάσμα σε μεικτό. Εδώ γράφουμε τον ακέραιο και δίπλα το κλάσμα</t>
        </r>
      </text>
    </comment>
    <comment ref="Q184" authorId="0">
      <text>
        <r>
          <rPr>
            <b/>
            <u/>
            <sz val="10"/>
            <color indexed="81"/>
            <rFont val="Tahoma"/>
            <family val="2"/>
          </rPr>
          <t>Ακέραιος: κλάσμα:</t>
        </r>
        <r>
          <rPr>
            <b/>
            <sz val="8"/>
            <color indexed="81"/>
            <rFont val="Tahoma"/>
            <family val="2"/>
            <charset val="161"/>
          </rPr>
          <t xml:space="preserve">
Για να διαιρέσω ακέραιο διά κλάσμα θα πρέπει:
α) Αν το κλάσμα είναι μεικτό, να γίνει  καταχρηστικό.
β) Ο ακέραιος μένει ίδιος. Μετά αντιστρέφουμε τους όρους του δεύτερου κλάσματος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Q185"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αυτό που διαιρεί) είναι μικρότερο από τον διαιρετέο (δηλ. τον ακέραιο - που πρέπει να διαιρεθεί), το αποτέλεσμα είναι μεγαλύτερο από τη μονάδα.</t>
        </r>
        <r>
          <rPr>
            <sz val="8"/>
            <color indexed="81"/>
            <rFont val="Tahoma"/>
            <family val="2"/>
            <charset val="161"/>
          </rPr>
          <t xml:space="preserve">
Αυτό είναι λογικό, γιατί το μικρό κλάσμα  χωρά περισσότερες από μία φορά στο μεγάλο κλάσμα , άρα η απάντησή μας πρέπει να είναι μεγαλύτερη από τη μονάδα)</t>
        </r>
      </text>
    </comment>
    <comment ref="K205" authorId="0">
      <text>
        <r>
          <rPr>
            <sz val="8"/>
            <color indexed="81"/>
            <rFont val="Tahoma"/>
            <family val="2"/>
            <charset val="161"/>
          </rPr>
          <t xml:space="preserve">Απλοποίησε
</t>
        </r>
      </text>
    </comment>
    <comment ref="G206" authorId="0">
      <text>
        <r>
          <rPr>
            <b/>
            <sz val="8"/>
            <color indexed="81"/>
            <rFont val="Tahoma"/>
            <family val="2"/>
            <charset val="161"/>
          </rPr>
          <t>Ξαναγράψε τον ακέραιο</t>
        </r>
        <r>
          <rPr>
            <sz val="8"/>
            <color indexed="81"/>
            <rFont val="Tahoma"/>
            <family val="2"/>
            <charset val="161"/>
          </rPr>
          <t xml:space="preserve">
</t>
        </r>
      </text>
    </comment>
    <comment ref="I206" authorId="0">
      <text>
        <r>
          <rPr>
            <b/>
            <sz val="8"/>
            <color indexed="81"/>
            <rFont val="Tahoma"/>
            <family val="2"/>
          </rPr>
          <t>Μετατρέπουμε το μικτό κλάσμα σε καταχρηστικό.</t>
        </r>
        <r>
          <rPr>
            <sz val="8"/>
            <color indexed="81"/>
            <rFont val="Tahoma"/>
            <family val="2"/>
            <charset val="161"/>
          </rPr>
          <t xml:space="preserve">
</t>
        </r>
      </text>
    </comment>
    <comment ref="K206" authorId="0">
      <text>
        <r>
          <rPr>
            <b/>
            <sz val="8"/>
            <color indexed="81"/>
            <rFont val="Tahoma"/>
            <family val="2"/>
            <charset val="161"/>
          </rPr>
          <t>Ξαναγράψε τον ακέραιο</t>
        </r>
        <r>
          <rPr>
            <sz val="8"/>
            <color indexed="81"/>
            <rFont val="Tahoma"/>
            <family val="2"/>
            <charset val="161"/>
          </rPr>
          <t xml:space="preserve">
</t>
        </r>
      </text>
    </comment>
    <comment ref="M206" authorId="0">
      <text>
        <r>
          <rPr>
            <sz val="8"/>
            <color indexed="81"/>
            <rFont val="Tahoma"/>
            <family val="2"/>
            <charset val="161"/>
          </rPr>
          <t xml:space="preserve">Αντιστρέφουμε το δεύτερο κλάσμα και κάνουμε πολλαπλασιασμό.
</t>
        </r>
      </text>
    </comment>
    <comment ref="O206" authorId="0">
      <text>
        <r>
          <rPr>
            <sz val="8"/>
            <color indexed="81"/>
            <rFont val="Tahoma"/>
            <family val="2"/>
            <charset val="161"/>
          </rPr>
          <t xml:space="preserve">Πολλαπλασίασε τους αριθμητές
</t>
        </r>
      </text>
    </comment>
    <comment ref="O207" authorId="0">
      <text>
        <r>
          <rPr>
            <sz val="8"/>
            <color indexed="81"/>
            <rFont val="Tahoma"/>
            <family val="2"/>
          </rPr>
          <t xml:space="preserve">Γράψε τον παρονομαστή.
</t>
        </r>
      </text>
    </comment>
    <comment ref="M208" authorId="0">
      <text>
        <r>
          <rPr>
            <sz val="8"/>
            <color indexed="81"/>
            <rFont val="Tahoma"/>
            <family val="2"/>
            <charset val="161"/>
          </rPr>
          <t xml:space="preserve">Απλοποίησε
</t>
        </r>
      </text>
    </comment>
    <comment ref="K212" authorId="0">
      <text>
        <r>
          <rPr>
            <sz val="8"/>
            <color indexed="81"/>
            <rFont val="Tahoma"/>
            <family val="2"/>
            <charset val="161"/>
          </rPr>
          <t xml:space="preserve">Απλοποίησε
</t>
        </r>
      </text>
    </comment>
    <comment ref="G213" authorId="0">
      <text>
        <r>
          <rPr>
            <b/>
            <sz val="8"/>
            <color indexed="81"/>
            <rFont val="Tahoma"/>
            <family val="2"/>
            <charset val="161"/>
          </rPr>
          <t>Ξαναγράψε τον ακέραιο</t>
        </r>
        <r>
          <rPr>
            <sz val="8"/>
            <color indexed="81"/>
            <rFont val="Tahoma"/>
            <family val="2"/>
            <charset val="161"/>
          </rPr>
          <t xml:space="preserve">
</t>
        </r>
      </text>
    </comment>
    <comment ref="I213" authorId="0">
      <text>
        <r>
          <rPr>
            <b/>
            <sz val="8"/>
            <color indexed="81"/>
            <rFont val="Tahoma"/>
            <family val="2"/>
          </rPr>
          <t>Μετατρέπουμε το μικτό κλάσμα σε καταχρηστικό.</t>
        </r>
        <r>
          <rPr>
            <sz val="8"/>
            <color indexed="81"/>
            <rFont val="Tahoma"/>
            <family val="2"/>
            <charset val="161"/>
          </rPr>
          <t xml:space="preserve">
</t>
        </r>
      </text>
    </comment>
    <comment ref="K213" authorId="0">
      <text>
        <r>
          <rPr>
            <b/>
            <sz val="8"/>
            <color indexed="81"/>
            <rFont val="Tahoma"/>
            <family val="2"/>
            <charset val="161"/>
          </rPr>
          <t>Ξαναγράψε τον ακέραιο</t>
        </r>
        <r>
          <rPr>
            <sz val="8"/>
            <color indexed="81"/>
            <rFont val="Tahoma"/>
            <family val="2"/>
            <charset val="161"/>
          </rPr>
          <t xml:space="preserve">
</t>
        </r>
      </text>
    </comment>
    <comment ref="M213" authorId="0">
      <text>
        <r>
          <rPr>
            <sz val="8"/>
            <color indexed="81"/>
            <rFont val="Tahoma"/>
            <family val="2"/>
            <charset val="161"/>
          </rPr>
          <t xml:space="preserve">Αντιστρέφουμε το δεύτερο κλάσμα και κάνουμε πολλαπλασιασμό.
</t>
        </r>
      </text>
    </comment>
    <comment ref="O213" authorId="0">
      <text>
        <r>
          <rPr>
            <sz val="8"/>
            <color indexed="81"/>
            <rFont val="Tahoma"/>
            <family val="2"/>
            <charset val="161"/>
          </rPr>
          <t xml:space="preserve">Πολλαπλασίασε τους αριθμητές
</t>
        </r>
      </text>
    </comment>
    <comment ref="O214" authorId="0">
      <text>
        <r>
          <rPr>
            <sz val="8"/>
            <color indexed="81"/>
            <rFont val="Tahoma"/>
            <family val="2"/>
          </rPr>
          <t xml:space="preserve">Γράψε τον παρονομαστή.
</t>
        </r>
      </text>
    </comment>
    <comment ref="M215" authorId="0">
      <text>
        <r>
          <rPr>
            <sz val="8"/>
            <color indexed="81"/>
            <rFont val="Tahoma"/>
            <family val="2"/>
            <charset val="161"/>
          </rPr>
          <t xml:space="preserve">Απλοποίησε
</t>
        </r>
      </text>
    </comment>
    <comment ref="G221" authorId="0">
      <text>
        <r>
          <rPr>
            <b/>
            <sz val="8"/>
            <color indexed="81"/>
            <rFont val="Tahoma"/>
            <family val="2"/>
            <charset val="161"/>
          </rPr>
          <t>Ξαναγράψε τον ακέραιο</t>
        </r>
        <r>
          <rPr>
            <sz val="8"/>
            <color indexed="81"/>
            <rFont val="Tahoma"/>
            <family val="2"/>
            <charset val="161"/>
          </rPr>
          <t xml:space="preserve">
</t>
        </r>
      </text>
    </comment>
    <comment ref="I221" authorId="0">
      <text>
        <r>
          <rPr>
            <b/>
            <sz val="8"/>
            <color indexed="81"/>
            <rFont val="Tahoma"/>
            <family val="2"/>
          </rPr>
          <t>Μετατρέπουμε το μεικτό κλάσμα σε καταχρηστικό.</t>
        </r>
        <r>
          <rPr>
            <sz val="8"/>
            <color indexed="81"/>
            <rFont val="Tahoma"/>
            <family val="2"/>
            <charset val="161"/>
          </rPr>
          <t xml:space="preserve">
</t>
        </r>
      </text>
    </comment>
    <comment ref="K221" authorId="0">
      <text>
        <r>
          <rPr>
            <b/>
            <sz val="8"/>
            <color indexed="81"/>
            <rFont val="Tahoma"/>
            <family val="2"/>
            <charset val="161"/>
          </rPr>
          <t>Ξαναγράψε τον ακέραιο</t>
        </r>
        <r>
          <rPr>
            <sz val="8"/>
            <color indexed="81"/>
            <rFont val="Tahoma"/>
            <family val="2"/>
            <charset val="161"/>
          </rPr>
          <t xml:space="preserve">
</t>
        </r>
      </text>
    </comment>
    <comment ref="M221" authorId="0">
      <text>
        <r>
          <rPr>
            <sz val="8"/>
            <color indexed="81"/>
            <rFont val="Tahoma"/>
            <family val="2"/>
            <charset val="161"/>
          </rPr>
          <t xml:space="preserve">Αντιστρέφουμε το δεύτερο κλάσμα και κάνουμε πολλαπλασιασμό.
</t>
        </r>
      </text>
    </comment>
    <comment ref="O221" authorId="0">
      <text>
        <r>
          <rPr>
            <sz val="8"/>
            <color indexed="81"/>
            <rFont val="Tahoma"/>
            <family val="2"/>
            <charset val="161"/>
          </rPr>
          <t xml:space="preserve">Πολλαπλασίασε τους αριθμητές
</t>
        </r>
      </text>
    </comment>
    <comment ref="Q221" authorId="0">
      <text>
        <r>
          <rPr>
            <sz val="8"/>
            <color indexed="81"/>
            <rFont val="Tahoma"/>
            <family val="2"/>
          </rPr>
          <t>Κάνε το καταχρηστικό κλάσμα μεικτό. 
Εδώ γράψε τον ακέραιο και δίπλα το κλάσμα</t>
        </r>
      </text>
    </comment>
    <comment ref="O222" authorId="0">
      <text>
        <r>
          <rPr>
            <sz val="8"/>
            <color indexed="81"/>
            <rFont val="Tahoma"/>
            <family val="2"/>
          </rPr>
          <t xml:space="preserve">Γράψε τον παρονομαστή.
</t>
        </r>
      </text>
    </comment>
    <comment ref="K228" authorId="0">
      <text>
        <r>
          <rPr>
            <sz val="8"/>
            <color indexed="81"/>
            <rFont val="Tahoma"/>
            <family val="2"/>
            <charset val="161"/>
          </rPr>
          <t xml:space="preserve">Απλοποίησε
</t>
        </r>
      </text>
    </comment>
    <comment ref="G229" authorId="0">
      <text>
        <r>
          <rPr>
            <b/>
            <sz val="8"/>
            <color indexed="81"/>
            <rFont val="Tahoma"/>
            <family val="2"/>
            <charset val="161"/>
          </rPr>
          <t>Ξαναγράψε τον ακέραιο</t>
        </r>
        <r>
          <rPr>
            <sz val="8"/>
            <color indexed="81"/>
            <rFont val="Tahoma"/>
            <family val="2"/>
            <charset val="161"/>
          </rPr>
          <t xml:space="preserve">
</t>
        </r>
      </text>
    </comment>
    <comment ref="I229" authorId="0">
      <text>
        <r>
          <rPr>
            <b/>
            <sz val="8"/>
            <color indexed="81"/>
            <rFont val="Tahoma"/>
            <family val="2"/>
          </rPr>
          <t>Μετατρέπουμε το μεικτό κλάσμα σε καταχρηστικό.</t>
        </r>
        <r>
          <rPr>
            <sz val="8"/>
            <color indexed="81"/>
            <rFont val="Tahoma"/>
            <family val="2"/>
            <charset val="161"/>
          </rPr>
          <t xml:space="preserve">
</t>
        </r>
      </text>
    </comment>
    <comment ref="K229" authorId="0">
      <text>
        <r>
          <rPr>
            <b/>
            <sz val="8"/>
            <color indexed="81"/>
            <rFont val="Tahoma"/>
            <family val="2"/>
            <charset val="161"/>
          </rPr>
          <t>Ξαναγράψε τον ακέραιο</t>
        </r>
        <r>
          <rPr>
            <sz val="8"/>
            <color indexed="81"/>
            <rFont val="Tahoma"/>
            <family val="2"/>
            <charset val="161"/>
          </rPr>
          <t xml:space="preserve">
</t>
        </r>
      </text>
    </comment>
    <comment ref="M229" authorId="0">
      <text>
        <r>
          <rPr>
            <sz val="8"/>
            <color indexed="81"/>
            <rFont val="Tahoma"/>
            <family val="2"/>
            <charset val="161"/>
          </rPr>
          <t xml:space="preserve">Αντιστρέφουμε το δεύτερο κλάσμα και κάνουμε πολλαπλασιασμό.
</t>
        </r>
      </text>
    </comment>
    <comment ref="O229" authorId="0">
      <text>
        <r>
          <rPr>
            <sz val="8"/>
            <color indexed="81"/>
            <rFont val="Tahoma"/>
            <family val="2"/>
            <charset val="161"/>
          </rPr>
          <t xml:space="preserve">Πολλαπλασίασε τους αριθμητές
</t>
        </r>
      </text>
    </comment>
    <comment ref="Q229" authorId="0">
      <text>
        <r>
          <rPr>
            <sz val="8"/>
            <color indexed="81"/>
            <rFont val="Tahoma"/>
            <family val="2"/>
          </rPr>
          <t>Κάνε το καταχρηστικό κλάσμα μεικτό. 
Εδώ γράψε τον ακέραιο και δίπλα το κλάσμα</t>
        </r>
      </text>
    </comment>
    <comment ref="O230" authorId="0">
      <text>
        <r>
          <rPr>
            <sz val="8"/>
            <color indexed="81"/>
            <rFont val="Tahoma"/>
            <family val="2"/>
          </rPr>
          <t xml:space="preserve">Γράψε τον παρονομαστή.
</t>
        </r>
      </text>
    </comment>
    <comment ref="M231" authorId="0">
      <text>
        <r>
          <rPr>
            <sz val="8"/>
            <color indexed="81"/>
            <rFont val="Tahoma"/>
            <family val="2"/>
            <charset val="161"/>
          </rPr>
          <t xml:space="preserve">Απλοποίησε
</t>
        </r>
      </text>
    </comment>
    <comment ref="K236" authorId="0">
      <text>
        <r>
          <rPr>
            <sz val="8"/>
            <color indexed="81"/>
            <rFont val="Tahoma"/>
            <family val="2"/>
            <charset val="161"/>
          </rPr>
          <t xml:space="preserve">Απλοποίησε
</t>
        </r>
      </text>
    </comment>
    <comment ref="G237" authorId="0">
      <text>
        <r>
          <rPr>
            <b/>
            <sz val="8"/>
            <color indexed="81"/>
            <rFont val="Tahoma"/>
            <family val="2"/>
            <charset val="161"/>
          </rPr>
          <t>Ξαναγράψε τον ακέραιο</t>
        </r>
        <r>
          <rPr>
            <sz val="8"/>
            <color indexed="81"/>
            <rFont val="Tahoma"/>
            <family val="2"/>
            <charset val="161"/>
          </rPr>
          <t xml:space="preserve">
</t>
        </r>
      </text>
    </comment>
    <comment ref="I237" authorId="0">
      <text>
        <r>
          <rPr>
            <b/>
            <sz val="8"/>
            <color indexed="81"/>
            <rFont val="Tahoma"/>
            <family val="2"/>
          </rPr>
          <t>Μετατρέπουμε το μεικτό κλάσμα σε καταχρηστικό.</t>
        </r>
        <r>
          <rPr>
            <sz val="8"/>
            <color indexed="81"/>
            <rFont val="Tahoma"/>
            <family val="2"/>
            <charset val="161"/>
          </rPr>
          <t xml:space="preserve">
</t>
        </r>
      </text>
    </comment>
    <comment ref="K237" authorId="0">
      <text>
        <r>
          <rPr>
            <b/>
            <sz val="8"/>
            <color indexed="81"/>
            <rFont val="Tahoma"/>
            <family val="2"/>
            <charset val="161"/>
          </rPr>
          <t>Ξαναγράψε τον ακέραιο</t>
        </r>
        <r>
          <rPr>
            <sz val="8"/>
            <color indexed="81"/>
            <rFont val="Tahoma"/>
            <family val="2"/>
            <charset val="161"/>
          </rPr>
          <t xml:space="preserve">
</t>
        </r>
      </text>
    </comment>
    <comment ref="M237" authorId="0">
      <text>
        <r>
          <rPr>
            <sz val="8"/>
            <color indexed="81"/>
            <rFont val="Tahoma"/>
            <family val="2"/>
            <charset val="161"/>
          </rPr>
          <t xml:space="preserve">Αντιστρέφουμε το δεύτερο κλάσμα και κάνουμε πολλαπλασιασμό.
</t>
        </r>
      </text>
    </comment>
    <comment ref="O237" authorId="0">
      <text>
        <r>
          <rPr>
            <sz val="8"/>
            <color indexed="81"/>
            <rFont val="Tahoma"/>
            <family val="2"/>
            <charset val="161"/>
          </rPr>
          <t xml:space="preserve">Πολλαπλασίασε τους αριθμητές
</t>
        </r>
      </text>
    </comment>
    <comment ref="Q237" authorId="0">
      <text>
        <r>
          <rPr>
            <sz val="8"/>
            <color indexed="81"/>
            <rFont val="Tahoma"/>
            <family val="2"/>
          </rPr>
          <t>Κάνε το καταχρηστικό κλάσμα μεικτό. 
Εδώ γράψε τον ακέραιο και δίπλα το κλάσμα</t>
        </r>
      </text>
    </comment>
    <comment ref="O238" authorId="0">
      <text>
        <r>
          <rPr>
            <sz val="8"/>
            <color indexed="81"/>
            <rFont val="Tahoma"/>
            <family val="2"/>
          </rPr>
          <t xml:space="preserve">Γράψε τον παρονομαστή.
</t>
        </r>
      </text>
    </comment>
    <comment ref="M239" authorId="0">
      <text>
        <r>
          <rPr>
            <sz val="8"/>
            <color indexed="81"/>
            <rFont val="Tahoma"/>
            <family val="2"/>
            <charset val="161"/>
          </rPr>
          <t xml:space="preserve">Απλοποίησε
</t>
        </r>
      </text>
    </comment>
    <comment ref="K244" authorId="0">
      <text>
        <r>
          <rPr>
            <sz val="8"/>
            <color indexed="81"/>
            <rFont val="Tahoma"/>
            <family val="2"/>
            <charset val="161"/>
          </rPr>
          <t xml:space="preserve">Απλοποίησε
</t>
        </r>
      </text>
    </comment>
    <comment ref="G245" authorId="0">
      <text>
        <r>
          <rPr>
            <b/>
            <sz val="8"/>
            <color indexed="81"/>
            <rFont val="Tahoma"/>
            <family val="2"/>
            <charset val="161"/>
          </rPr>
          <t>Ξαναγράψε τον ακέραιο</t>
        </r>
        <r>
          <rPr>
            <sz val="8"/>
            <color indexed="81"/>
            <rFont val="Tahoma"/>
            <family val="2"/>
            <charset val="161"/>
          </rPr>
          <t xml:space="preserve">
</t>
        </r>
      </text>
    </comment>
    <comment ref="I245" authorId="0">
      <text>
        <r>
          <rPr>
            <b/>
            <sz val="8"/>
            <color indexed="81"/>
            <rFont val="Tahoma"/>
            <family val="2"/>
          </rPr>
          <t>Μετατρέπουμε το μεικτό κλάσμα σε καταχρηστικό.</t>
        </r>
        <r>
          <rPr>
            <sz val="8"/>
            <color indexed="81"/>
            <rFont val="Tahoma"/>
            <family val="2"/>
            <charset val="161"/>
          </rPr>
          <t xml:space="preserve">
</t>
        </r>
      </text>
    </comment>
    <comment ref="K245" authorId="0">
      <text>
        <r>
          <rPr>
            <b/>
            <sz val="8"/>
            <color indexed="81"/>
            <rFont val="Tahoma"/>
            <family val="2"/>
            <charset val="161"/>
          </rPr>
          <t>Ξαναγράψε τον ακέραιο</t>
        </r>
        <r>
          <rPr>
            <sz val="8"/>
            <color indexed="81"/>
            <rFont val="Tahoma"/>
            <family val="2"/>
            <charset val="161"/>
          </rPr>
          <t xml:space="preserve">
</t>
        </r>
      </text>
    </comment>
    <comment ref="M245" authorId="0">
      <text>
        <r>
          <rPr>
            <sz val="8"/>
            <color indexed="81"/>
            <rFont val="Tahoma"/>
            <family val="2"/>
            <charset val="161"/>
          </rPr>
          <t xml:space="preserve">Αντιστρέφουμε το δεύτερο κλάσμα και κάνουμε πολλαπλασιασμό.
</t>
        </r>
      </text>
    </comment>
    <comment ref="O245" authorId="0">
      <text>
        <r>
          <rPr>
            <sz val="8"/>
            <color indexed="81"/>
            <rFont val="Tahoma"/>
            <family val="2"/>
            <charset val="161"/>
          </rPr>
          <t xml:space="preserve">Πολλαπλασίασε τους αριθμητές
</t>
        </r>
      </text>
    </comment>
    <comment ref="Q245" authorId="0">
      <text>
        <r>
          <rPr>
            <sz val="8"/>
            <color indexed="81"/>
            <rFont val="Tahoma"/>
            <family val="2"/>
          </rPr>
          <t>Κάνε το καταχρηστικό κλάσμα μεικτό. 
Εδώ γράψε τον ακέραιο και δίπλα το κλάσμα</t>
        </r>
      </text>
    </comment>
    <comment ref="O246" authorId="0">
      <text>
        <r>
          <rPr>
            <sz val="8"/>
            <color indexed="81"/>
            <rFont val="Tahoma"/>
            <family val="2"/>
          </rPr>
          <t xml:space="preserve">Γράψε τον παρονομαστή.
</t>
        </r>
      </text>
    </comment>
    <comment ref="M247" authorId="0">
      <text>
        <r>
          <rPr>
            <sz val="8"/>
            <color indexed="81"/>
            <rFont val="Tahoma"/>
            <family val="2"/>
            <charset val="161"/>
          </rPr>
          <t xml:space="preserve">Απλοποίησε
</t>
        </r>
      </text>
    </comment>
    <comment ref="K252" authorId="0">
      <text>
        <r>
          <rPr>
            <sz val="8"/>
            <color indexed="81"/>
            <rFont val="Tahoma"/>
            <family val="2"/>
            <charset val="161"/>
          </rPr>
          <t xml:space="preserve">Απλοποίησε
</t>
        </r>
      </text>
    </comment>
    <comment ref="G253" authorId="0">
      <text>
        <r>
          <rPr>
            <b/>
            <sz val="8"/>
            <color indexed="81"/>
            <rFont val="Tahoma"/>
            <family val="2"/>
            <charset val="161"/>
          </rPr>
          <t>Ξαναγράψε τον ακέραιο</t>
        </r>
        <r>
          <rPr>
            <sz val="8"/>
            <color indexed="81"/>
            <rFont val="Tahoma"/>
            <family val="2"/>
            <charset val="161"/>
          </rPr>
          <t xml:space="preserve">
</t>
        </r>
      </text>
    </comment>
    <comment ref="I253" authorId="0">
      <text>
        <r>
          <rPr>
            <b/>
            <sz val="8"/>
            <color indexed="81"/>
            <rFont val="Tahoma"/>
            <family val="2"/>
          </rPr>
          <t>Μετατρέπουμε το μικτό κλάσμα σε καταχρηστικό.</t>
        </r>
        <r>
          <rPr>
            <sz val="8"/>
            <color indexed="81"/>
            <rFont val="Tahoma"/>
            <family val="2"/>
            <charset val="161"/>
          </rPr>
          <t xml:space="preserve">
</t>
        </r>
      </text>
    </comment>
    <comment ref="K253" authorId="0">
      <text>
        <r>
          <rPr>
            <b/>
            <sz val="8"/>
            <color indexed="81"/>
            <rFont val="Tahoma"/>
            <family val="2"/>
            <charset val="161"/>
          </rPr>
          <t>Ξαναγράψε τον ακέραιο</t>
        </r>
        <r>
          <rPr>
            <sz val="8"/>
            <color indexed="81"/>
            <rFont val="Tahoma"/>
            <family val="2"/>
            <charset val="161"/>
          </rPr>
          <t xml:space="preserve">
</t>
        </r>
      </text>
    </comment>
    <comment ref="M253" authorId="0">
      <text>
        <r>
          <rPr>
            <sz val="8"/>
            <color indexed="81"/>
            <rFont val="Tahoma"/>
            <family val="2"/>
            <charset val="161"/>
          </rPr>
          <t xml:space="preserve">Αντιστρέφουμε το δεύτερο κλάσμα και κάνουμε πολλαπλασιασμό.
</t>
        </r>
      </text>
    </comment>
    <comment ref="O253" authorId="0">
      <text>
        <r>
          <rPr>
            <sz val="8"/>
            <color indexed="81"/>
            <rFont val="Tahoma"/>
            <family val="2"/>
            <charset val="161"/>
          </rPr>
          <t xml:space="preserve">Πολλαπλασίασε τους αριθμητές
</t>
        </r>
      </text>
    </comment>
    <comment ref="O254" authorId="0">
      <text>
        <r>
          <rPr>
            <sz val="8"/>
            <color indexed="81"/>
            <rFont val="Tahoma"/>
            <family val="2"/>
          </rPr>
          <t xml:space="preserve">Γράψε τον παρονομαστή.
</t>
        </r>
      </text>
    </comment>
    <comment ref="M255" authorId="0">
      <text>
        <r>
          <rPr>
            <sz val="8"/>
            <color indexed="81"/>
            <rFont val="Tahoma"/>
            <family val="2"/>
            <charset val="161"/>
          </rPr>
          <t xml:space="preserve">Απλοποίησε
</t>
        </r>
      </text>
    </comment>
    <comment ref="G264" authorId="0">
      <text>
        <r>
          <rPr>
            <b/>
            <sz val="8"/>
            <color indexed="81"/>
            <rFont val="Tahoma"/>
            <family val="2"/>
          </rPr>
          <t>Μετατρέπουμε το μικτό κλάσμα σε καταχρηστικό.</t>
        </r>
        <r>
          <rPr>
            <sz val="8"/>
            <color indexed="81"/>
            <rFont val="Tahoma"/>
            <family val="2"/>
            <charset val="161"/>
          </rPr>
          <t xml:space="preserve">
</t>
        </r>
      </text>
    </comment>
    <comment ref="I264" authorId="0">
      <text>
        <r>
          <rPr>
            <sz val="8"/>
            <color indexed="81"/>
            <rFont val="Tahoma"/>
            <family val="2"/>
            <charset val="161"/>
          </rPr>
          <t xml:space="preserve">Αντιστρέφουμε το δεύτερο κλάσμα και κάνουμε πολλαπλασιασμό.
</t>
        </r>
      </text>
    </comment>
    <comment ref="G270" authorId="0">
      <text>
        <r>
          <rPr>
            <b/>
            <sz val="8"/>
            <color indexed="81"/>
            <rFont val="Tahoma"/>
            <family val="2"/>
          </rPr>
          <t>Μετατρέπουμε το μικτό κλάσμα σε καταχρηστικό.</t>
        </r>
        <r>
          <rPr>
            <sz val="8"/>
            <color indexed="81"/>
            <rFont val="Tahoma"/>
            <family val="2"/>
            <charset val="161"/>
          </rPr>
          <t xml:space="preserve">
</t>
        </r>
      </text>
    </comment>
    <comment ref="I270" authorId="0">
      <text>
        <r>
          <rPr>
            <sz val="8"/>
            <color indexed="81"/>
            <rFont val="Tahoma"/>
            <family val="2"/>
            <charset val="161"/>
          </rPr>
          <t xml:space="preserve">Αντιστρέφουμε το δεύτερο κλάσμα και κάνουμε πολλαπλασιασμό.
</t>
        </r>
      </text>
    </comment>
    <comment ref="G278" authorId="0">
      <text>
        <r>
          <rPr>
            <b/>
            <sz val="8"/>
            <color indexed="81"/>
            <rFont val="Tahoma"/>
            <family val="2"/>
          </rPr>
          <t>Μετατρέπουμε το μικτό κλάσμα σε καταχρηστικό.</t>
        </r>
        <r>
          <rPr>
            <sz val="8"/>
            <color indexed="81"/>
            <rFont val="Tahoma"/>
            <family val="2"/>
            <charset val="161"/>
          </rPr>
          <t xml:space="preserve">
</t>
        </r>
      </text>
    </comment>
    <comment ref="I278" authorId="0">
      <text>
        <r>
          <rPr>
            <sz val="8"/>
            <color indexed="81"/>
            <rFont val="Tahoma"/>
            <family val="2"/>
            <charset val="161"/>
          </rPr>
          <t xml:space="preserve">Αντιστρέφουμε το δεύτερο κλάσμα και κάνουμε πολλαπλασιασμό.
</t>
        </r>
      </text>
    </comment>
    <comment ref="G285" authorId="0">
      <text>
        <r>
          <rPr>
            <sz val="8"/>
            <color indexed="81"/>
            <rFont val="Tahoma"/>
            <family val="2"/>
            <charset val="161"/>
          </rPr>
          <t xml:space="preserve">Απλοποίησε
</t>
        </r>
      </text>
    </comment>
    <comment ref="G286" authorId="0">
      <text>
        <r>
          <rPr>
            <b/>
            <sz val="8"/>
            <color indexed="81"/>
            <rFont val="Tahoma"/>
            <family val="2"/>
          </rPr>
          <t>Μετατρέπουμε το μεικτό κλάσμα σε καταχρηστικό.</t>
        </r>
        <r>
          <rPr>
            <sz val="8"/>
            <color indexed="81"/>
            <rFont val="Tahoma"/>
            <family val="2"/>
            <charset val="161"/>
          </rPr>
          <t xml:space="preserve">
</t>
        </r>
      </text>
    </comment>
    <comment ref="I286" authorId="0">
      <text>
        <r>
          <rPr>
            <sz val="8"/>
            <color indexed="81"/>
            <rFont val="Tahoma"/>
            <family val="2"/>
            <charset val="161"/>
          </rPr>
          <t xml:space="preserve">Αντιστρέφουμε το δεύτερο κλάσμα και κάνουμε πολλαπλασιασμό.
</t>
        </r>
      </text>
    </comment>
    <comment ref="K286" authorId="0">
      <text>
        <r>
          <rPr>
            <sz val="8"/>
            <color indexed="81"/>
            <rFont val="Tahoma"/>
            <family val="2"/>
            <charset val="161"/>
          </rPr>
          <t xml:space="preserve">Αριθμητής Χ αριθμητής
</t>
        </r>
      </text>
    </comment>
    <comment ref="M286" authorId="0">
      <text>
        <r>
          <rPr>
            <sz val="8"/>
            <color indexed="81"/>
            <rFont val="Tahoma"/>
            <family val="2"/>
          </rPr>
          <t xml:space="preserve">Κάνε το καταχρηστικό κλάσμα μεικτό.
Εδώ γράψε τις μονάδες και δίπλα το κλάσμα.
</t>
        </r>
      </text>
    </comment>
    <comment ref="K287" authorId="0">
      <text>
        <r>
          <rPr>
            <sz val="8"/>
            <color indexed="81"/>
            <rFont val="Tahoma"/>
            <family val="2"/>
          </rPr>
          <t xml:space="preserve">Παρονομαστής Χ παρονομαστή.
</t>
        </r>
      </text>
    </comment>
    <comment ref="I288" authorId="0">
      <text>
        <r>
          <rPr>
            <sz val="8"/>
            <color indexed="81"/>
            <rFont val="Tahoma"/>
            <family val="2"/>
            <charset val="161"/>
          </rPr>
          <t xml:space="preserve">Απλοποίησε
</t>
        </r>
      </text>
    </comment>
    <comment ref="G293" authorId="0">
      <text>
        <r>
          <rPr>
            <sz val="8"/>
            <color indexed="81"/>
            <rFont val="Tahoma"/>
            <family val="2"/>
            <charset val="161"/>
          </rPr>
          <t xml:space="preserve">Απλοποίησε
</t>
        </r>
      </text>
    </comment>
    <comment ref="G294" authorId="0">
      <text>
        <r>
          <rPr>
            <b/>
            <sz val="8"/>
            <color indexed="81"/>
            <rFont val="Tahoma"/>
            <family val="2"/>
          </rPr>
          <t>Μετατρέπουμε το μεικτό κλάσμα σε καταχρηστικό.</t>
        </r>
        <r>
          <rPr>
            <sz val="8"/>
            <color indexed="81"/>
            <rFont val="Tahoma"/>
            <family val="2"/>
            <charset val="161"/>
          </rPr>
          <t xml:space="preserve">
</t>
        </r>
      </text>
    </comment>
    <comment ref="I294" authorId="0">
      <text>
        <r>
          <rPr>
            <sz val="8"/>
            <color indexed="81"/>
            <rFont val="Tahoma"/>
            <family val="2"/>
            <charset val="161"/>
          </rPr>
          <t xml:space="preserve">Αντιστρέφουμε το δεύτερο κλάσμα και κάνουμε πολλαπλασιασμό.
</t>
        </r>
      </text>
    </comment>
    <comment ref="K294" authorId="0">
      <text>
        <r>
          <rPr>
            <sz val="8"/>
            <color indexed="81"/>
            <rFont val="Tahoma"/>
            <family val="2"/>
            <charset val="161"/>
          </rPr>
          <t xml:space="preserve">Αριθμητής Χ αριθμητής
</t>
        </r>
      </text>
    </comment>
    <comment ref="M294" authorId="0">
      <text>
        <r>
          <rPr>
            <sz val="8"/>
            <color indexed="81"/>
            <rFont val="Tahoma"/>
            <family val="2"/>
          </rPr>
          <t xml:space="preserve">Κάνε το καταχρηστικό κλάσμα μεικτό.
Εδώ γράψε τις μονάδες και δίπλα το κλάσμα.
</t>
        </r>
      </text>
    </comment>
    <comment ref="K295" authorId="0">
      <text>
        <r>
          <rPr>
            <sz val="8"/>
            <color indexed="81"/>
            <rFont val="Tahoma"/>
            <family val="2"/>
          </rPr>
          <t xml:space="preserve">Παρονομαστής Χ παρονομαστή.
</t>
        </r>
      </text>
    </comment>
    <comment ref="I296" authorId="0">
      <text>
        <r>
          <rPr>
            <sz val="8"/>
            <color indexed="81"/>
            <rFont val="Tahoma"/>
            <family val="2"/>
            <charset val="161"/>
          </rPr>
          <t xml:space="preserve">Απλοποίησε
</t>
        </r>
      </text>
    </comment>
    <comment ref="G301" authorId="0">
      <text>
        <r>
          <rPr>
            <sz val="8"/>
            <color indexed="81"/>
            <rFont val="Tahoma"/>
            <family val="2"/>
            <charset val="161"/>
          </rPr>
          <t xml:space="preserve">Απλοποίησε
</t>
        </r>
      </text>
    </comment>
    <comment ref="G302" authorId="0">
      <text>
        <r>
          <rPr>
            <b/>
            <sz val="8"/>
            <color indexed="81"/>
            <rFont val="Tahoma"/>
            <family val="2"/>
          </rPr>
          <t>Μετατρέπουμε το μεικτό κλάσμα σε καταχρηστικό.</t>
        </r>
        <r>
          <rPr>
            <sz val="8"/>
            <color indexed="81"/>
            <rFont val="Tahoma"/>
            <family val="2"/>
            <charset val="161"/>
          </rPr>
          <t xml:space="preserve">
</t>
        </r>
      </text>
    </comment>
    <comment ref="I302" authorId="0">
      <text>
        <r>
          <rPr>
            <sz val="8"/>
            <color indexed="81"/>
            <rFont val="Tahoma"/>
            <family val="2"/>
            <charset val="161"/>
          </rPr>
          <t xml:space="preserve">Αντιστρέφουμε το δεύτερο κλάσμα και κάνουμε πολλαπλασιασμό.
</t>
        </r>
      </text>
    </comment>
    <comment ref="K302" authorId="0">
      <text>
        <r>
          <rPr>
            <sz val="8"/>
            <color indexed="81"/>
            <rFont val="Tahoma"/>
            <family val="2"/>
            <charset val="161"/>
          </rPr>
          <t xml:space="preserve">Αριθμητής Χ αριθμητής
</t>
        </r>
      </text>
    </comment>
    <comment ref="M302" authorId="0">
      <text>
        <r>
          <rPr>
            <sz val="8"/>
            <color indexed="81"/>
            <rFont val="Tahoma"/>
            <family val="2"/>
          </rPr>
          <t xml:space="preserve">Κάνε το καταχρηστικό κλάσμα μεικτό.
Εδώ γράψε τις μονάδες και δίπλα το κλάσμα.
</t>
        </r>
      </text>
    </comment>
    <comment ref="K303" authorId="0">
      <text>
        <r>
          <rPr>
            <sz val="8"/>
            <color indexed="81"/>
            <rFont val="Tahoma"/>
            <family val="2"/>
          </rPr>
          <t xml:space="preserve">Παρονομαστής Χ παρονομαστή.
</t>
        </r>
      </text>
    </comment>
    <comment ref="I304" authorId="0">
      <text>
        <r>
          <rPr>
            <sz val="8"/>
            <color indexed="81"/>
            <rFont val="Tahoma"/>
            <family val="2"/>
            <charset val="161"/>
          </rPr>
          <t xml:space="preserve">Απλοποίησε
</t>
        </r>
      </text>
    </comment>
    <comment ref="G309" authorId="0">
      <text>
        <r>
          <rPr>
            <sz val="8"/>
            <color indexed="81"/>
            <rFont val="Tahoma"/>
            <family val="2"/>
            <charset val="161"/>
          </rPr>
          <t xml:space="preserve">Απλοποίησε
</t>
        </r>
      </text>
    </comment>
    <comment ref="G310" authorId="0">
      <text>
        <r>
          <rPr>
            <b/>
            <sz val="8"/>
            <color indexed="81"/>
            <rFont val="Tahoma"/>
            <family val="2"/>
          </rPr>
          <t>Μετατρέπουμε το μεικτό κλάσμα σε καταχρηστικό.</t>
        </r>
        <r>
          <rPr>
            <sz val="8"/>
            <color indexed="81"/>
            <rFont val="Tahoma"/>
            <family val="2"/>
            <charset val="161"/>
          </rPr>
          <t xml:space="preserve">
</t>
        </r>
      </text>
    </comment>
    <comment ref="I310" authorId="0">
      <text>
        <r>
          <rPr>
            <sz val="8"/>
            <color indexed="81"/>
            <rFont val="Tahoma"/>
            <family val="2"/>
            <charset val="161"/>
          </rPr>
          <t xml:space="preserve">Αντιστρέφουμε το δεύτερο κλάσμα και κάνουμε πολλαπλασιασμό.
</t>
        </r>
      </text>
    </comment>
    <comment ref="K310" authorId="0">
      <text>
        <r>
          <rPr>
            <sz val="8"/>
            <color indexed="81"/>
            <rFont val="Tahoma"/>
            <family val="2"/>
            <charset val="161"/>
          </rPr>
          <t xml:space="preserve">Αριθμητής Χ αριθμητής
</t>
        </r>
      </text>
    </comment>
    <comment ref="M310" authorId="0">
      <text>
        <r>
          <rPr>
            <sz val="8"/>
            <color indexed="81"/>
            <rFont val="Tahoma"/>
            <family val="2"/>
          </rPr>
          <t xml:space="preserve">Κάνε το καταχρηστικό κλάσμα μεικτό.
Εδώ γράψε τις μονάδες και δίπλα το κλάσμα.
</t>
        </r>
      </text>
    </comment>
    <comment ref="K311" authorId="0">
      <text>
        <r>
          <rPr>
            <sz val="8"/>
            <color indexed="81"/>
            <rFont val="Tahoma"/>
            <family val="2"/>
          </rPr>
          <t xml:space="preserve">Παρονομαστής Χ παρονομαστή.
</t>
        </r>
      </text>
    </comment>
    <comment ref="I312" authorId="0">
      <text>
        <r>
          <rPr>
            <sz val="8"/>
            <color indexed="81"/>
            <rFont val="Tahoma"/>
            <family val="2"/>
            <charset val="161"/>
          </rPr>
          <t xml:space="preserve">Απλοποίησε
</t>
        </r>
      </text>
    </comment>
    <comment ref="G328" authorId="0">
      <text>
        <r>
          <rPr>
            <b/>
            <sz val="8"/>
            <color indexed="81"/>
            <rFont val="Tahoma"/>
            <family val="2"/>
            <charset val="161"/>
          </rPr>
          <t>Ξαναγράφουμε το πρώτο κλάσμα</t>
        </r>
        <r>
          <rPr>
            <sz val="8"/>
            <color indexed="81"/>
            <rFont val="Tahoma"/>
            <family val="2"/>
            <charset val="161"/>
          </rPr>
          <t xml:space="preserve">
</t>
        </r>
      </text>
    </comment>
    <comment ref="I328" authorId="0">
      <text>
        <r>
          <rPr>
            <b/>
            <sz val="8"/>
            <color indexed="81"/>
            <rFont val="Tahoma"/>
            <family val="2"/>
          </rPr>
          <t>Μετατρέπουμε το μεικτό κλάσμα σε καταχρηστικό.</t>
        </r>
        <r>
          <rPr>
            <sz val="8"/>
            <color indexed="81"/>
            <rFont val="Tahoma"/>
            <family val="2"/>
            <charset val="161"/>
          </rPr>
          <t xml:space="preserve">
</t>
        </r>
      </text>
    </comment>
    <comment ref="K328" authorId="0">
      <text>
        <r>
          <rPr>
            <b/>
            <sz val="8"/>
            <color indexed="81"/>
            <rFont val="Tahoma"/>
            <family val="2"/>
            <charset val="161"/>
          </rPr>
          <t>Ξαναγράφουμε το πρώτο κλάσμα</t>
        </r>
        <r>
          <rPr>
            <sz val="8"/>
            <color indexed="81"/>
            <rFont val="Tahoma"/>
            <family val="2"/>
            <charset val="161"/>
          </rPr>
          <t xml:space="preserve">
</t>
        </r>
      </text>
    </comment>
    <comment ref="M328" authorId="0">
      <text>
        <r>
          <rPr>
            <b/>
            <sz val="8"/>
            <color indexed="81"/>
            <rFont val="Tahoma"/>
            <family val="2"/>
          </rPr>
          <t>Αντιστρέφουμε το δεύτερο κλάσμα και κάνουμε πολλαπλασιασμό.</t>
        </r>
        <r>
          <rPr>
            <sz val="8"/>
            <color indexed="81"/>
            <rFont val="Tahoma"/>
            <family val="2"/>
            <charset val="161"/>
          </rPr>
          <t xml:space="preserve">
</t>
        </r>
      </text>
    </comment>
    <comment ref="O328" authorId="0">
      <text>
        <r>
          <rPr>
            <sz val="8"/>
            <color indexed="81"/>
            <rFont val="Tahoma"/>
            <family val="2"/>
          </rPr>
          <t>Αν υπάρχει απλοποίηση την κάνουμε. Αν όχι κάνουμε πολλαπλασιασμό.</t>
        </r>
        <r>
          <rPr>
            <sz val="8"/>
            <color indexed="81"/>
            <rFont val="Tahoma"/>
            <family val="2"/>
            <charset val="161"/>
          </rPr>
          <t xml:space="preserve">
</t>
        </r>
      </text>
    </comment>
    <comment ref="G333" authorId="0">
      <text>
        <r>
          <rPr>
            <b/>
            <sz val="8"/>
            <color indexed="81"/>
            <rFont val="Tahoma"/>
            <family val="2"/>
            <charset val="161"/>
          </rPr>
          <t>Ξαναγράφουμε το πρώτο κλάσμα</t>
        </r>
        <r>
          <rPr>
            <sz val="8"/>
            <color indexed="81"/>
            <rFont val="Tahoma"/>
            <family val="2"/>
            <charset val="161"/>
          </rPr>
          <t xml:space="preserve">
</t>
        </r>
      </text>
    </comment>
    <comment ref="I333" authorId="0">
      <text>
        <r>
          <rPr>
            <b/>
            <sz val="8"/>
            <color indexed="81"/>
            <rFont val="Tahoma"/>
            <family val="2"/>
          </rPr>
          <t>Μετατρέπουμε το μεικτό κλάσμα σε καταχρηστικό.</t>
        </r>
        <r>
          <rPr>
            <sz val="8"/>
            <color indexed="81"/>
            <rFont val="Tahoma"/>
            <family val="2"/>
            <charset val="161"/>
          </rPr>
          <t xml:space="preserve">
</t>
        </r>
      </text>
    </comment>
    <comment ref="K333" authorId="0">
      <text>
        <r>
          <rPr>
            <b/>
            <sz val="8"/>
            <color indexed="81"/>
            <rFont val="Tahoma"/>
            <family val="2"/>
            <charset val="161"/>
          </rPr>
          <t>Ξαναγράφουμε το πρώτο κλάσμα</t>
        </r>
        <r>
          <rPr>
            <sz val="8"/>
            <color indexed="81"/>
            <rFont val="Tahoma"/>
            <family val="2"/>
            <charset val="161"/>
          </rPr>
          <t xml:space="preserve">
</t>
        </r>
      </text>
    </comment>
    <comment ref="M333" authorId="0">
      <text>
        <r>
          <rPr>
            <b/>
            <sz val="8"/>
            <color indexed="81"/>
            <rFont val="Tahoma"/>
            <family val="2"/>
          </rPr>
          <t>Αντιστρέφουμε το δεύτερο κλάσμα και κάνουμε πολλαπλασιασμό.</t>
        </r>
        <r>
          <rPr>
            <sz val="8"/>
            <color indexed="81"/>
            <rFont val="Tahoma"/>
            <family val="2"/>
            <charset val="161"/>
          </rPr>
          <t xml:space="preserve">
</t>
        </r>
      </text>
    </comment>
    <comment ref="Q333" authorId="0">
      <text>
        <r>
          <rPr>
            <b/>
            <u/>
            <sz val="10"/>
            <color indexed="81"/>
            <rFont val="Tahoma"/>
            <family val="2"/>
          </rPr>
          <t>Κλάσμα : μεικτό:</t>
        </r>
        <r>
          <rPr>
            <b/>
            <sz val="8"/>
            <color indexed="81"/>
            <rFont val="Tahoma"/>
            <family val="2"/>
            <charset val="161"/>
          </rPr>
          <t xml:space="preserve">
Για να διαιρέσω κλάσμα διά μεικτό θα πρέπει:
α) Το πρώτο κλάσμα μένει το ίδιο. Επειδή το δεύτερο κλάσμα είναι μεικτό, πρέπει να γίνει  καταχρηστικό.
β) Μετά αντιστρέφουμε Το κλάσμα που κάναμε καταχρηστικό
γ) Μετά ακολουθούμε όλες τις διαδικασίες που κάναμε όταν κάναμε πολλαπλασιασμό.</t>
        </r>
        <r>
          <rPr>
            <sz val="8"/>
            <color indexed="81"/>
            <rFont val="Tahoma"/>
            <family val="2"/>
            <charset val="161"/>
          </rPr>
          <t xml:space="preserve">
</t>
        </r>
      </text>
    </comment>
    <comment ref="Q334"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αυτό που διαιρεί) είναι μεγαλύτερο από τον διαιρετέο (δηλ. το πρώτο κλάσμα - που πρέπει να διαιρεθεί), το αποτέλεσμα είναι μικρότερο από τη μονάδα.</t>
        </r>
        <r>
          <rPr>
            <sz val="8"/>
            <color indexed="81"/>
            <rFont val="Tahoma"/>
            <family val="2"/>
            <charset val="161"/>
          </rPr>
          <t xml:space="preserve">
Αυτό είναι λογικό, γιατί το μεγάλο κλάσμα δε χωρά ολόκληρο στο μικρό κλάσμα ούτε μια φορά, άρα η απάντησή μας πρέπει να είναι μικρότερη από τη μονάδα)</t>
        </r>
      </text>
    </comment>
    <comment ref="G339" authorId="0">
      <text>
        <r>
          <rPr>
            <b/>
            <sz val="8"/>
            <color indexed="81"/>
            <rFont val="Tahoma"/>
            <family val="2"/>
            <charset val="161"/>
          </rPr>
          <t>Ξαναγράφουμε το πρώτο κλάσμα</t>
        </r>
        <r>
          <rPr>
            <sz val="8"/>
            <color indexed="81"/>
            <rFont val="Tahoma"/>
            <family val="2"/>
            <charset val="161"/>
          </rPr>
          <t xml:space="preserve">
</t>
        </r>
      </text>
    </comment>
    <comment ref="I339" authorId="0">
      <text>
        <r>
          <rPr>
            <b/>
            <sz val="8"/>
            <color indexed="81"/>
            <rFont val="Tahoma"/>
            <family val="2"/>
          </rPr>
          <t>Μετατρέπουμε το μεικτό κλάσμα σε καταχρηστικό.</t>
        </r>
        <r>
          <rPr>
            <sz val="8"/>
            <color indexed="81"/>
            <rFont val="Tahoma"/>
            <family val="2"/>
            <charset val="161"/>
          </rPr>
          <t xml:space="preserve">
</t>
        </r>
      </text>
    </comment>
    <comment ref="K339" authorId="0">
      <text>
        <r>
          <rPr>
            <b/>
            <sz val="8"/>
            <color indexed="81"/>
            <rFont val="Tahoma"/>
            <family val="2"/>
            <charset val="161"/>
          </rPr>
          <t>Ξαναγράφουμε το πρώτο κλάσμα</t>
        </r>
        <r>
          <rPr>
            <sz val="8"/>
            <color indexed="81"/>
            <rFont val="Tahoma"/>
            <family val="2"/>
            <charset val="161"/>
          </rPr>
          <t xml:space="preserve">
</t>
        </r>
      </text>
    </comment>
    <comment ref="M339" authorId="0">
      <text>
        <r>
          <rPr>
            <b/>
            <sz val="8"/>
            <color indexed="81"/>
            <rFont val="Tahoma"/>
            <family val="2"/>
          </rPr>
          <t>Αντιστρέφουμε το δεύτερο κλάσμα και κάνουμε πολλαπλασιασμό.</t>
        </r>
        <r>
          <rPr>
            <sz val="8"/>
            <color indexed="81"/>
            <rFont val="Tahoma"/>
            <family val="2"/>
            <charset val="161"/>
          </rPr>
          <t xml:space="preserve">
</t>
        </r>
      </text>
    </comment>
    <comment ref="Q339" authorId="0">
      <text>
        <r>
          <rPr>
            <b/>
            <u/>
            <sz val="10"/>
            <color indexed="81"/>
            <rFont val="Tahoma"/>
            <family val="2"/>
          </rPr>
          <t>Κλάσμα : μεικτό:</t>
        </r>
        <r>
          <rPr>
            <b/>
            <sz val="8"/>
            <color indexed="81"/>
            <rFont val="Tahoma"/>
            <family val="2"/>
            <charset val="161"/>
          </rPr>
          <t xml:space="preserve">
Για να διαιρέσω κλάσμα διά μεικτό θα πρέπει:
α) Το πρώτο κλάσμα μένει το ίδιο. Επειδή το δεύτερο κλάσμα είναι μεικτό, πρέπει να γίνει  καταχρηστικό.
β) Μετά αντιστρέφουμε Το κλάσμα που κάναμε καταχρηστικό
γ) Μετά ακολουθούμε όλες τις διαδικασίες που κάναμε όταν κάναμε πολλαπλασιασμό.</t>
        </r>
        <r>
          <rPr>
            <sz val="8"/>
            <color indexed="81"/>
            <rFont val="Tahoma"/>
            <family val="2"/>
            <charset val="161"/>
          </rPr>
          <t xml:space="preserve">
</t>
        </r>
      </text>
    </comment>
    <comment ref="Q340"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αυτό που διαιρεί) είναι μεγαλύτερο από τον διαιρετέο (δηλ. το πρώτο κλάσμα - που πρέπει να διαιρεθεί), το αποτέλεσμα είναι μικρότερο από τη μονάδα.</t>
        </r>
        <r>
          <rPr>
            <sz val="8"/>
            <color indexed="81"/>
            <rFont val="Tahoma"/>
            <family val="2"/>
            <charset val="161"/>
          </rPr>
          <t xml:space="preserve">
Αυτό είναι λογικό, γιατί το μεγάλο κλάσμα δε χωρά ολόκληρο στο μικρό κλάσμα ούτε μια φορά, άρα η απάντησή μας πρέπει να είναι μικρότερη από τη μονάδα)</t>
        </r>
      </text>
    </comment>
    <comment ref="G346" authorId="0">
      <text>
        <r>
          <rPr>
            <b/>
            <sz val="8"/>
            <color indexed="81"/>
            <rFont val="Tahoma"/>
            <family val="2"/>
            <charset val="161"/>
          </rPr>
          <t>Ξαναγράφουμε το πρώτο κλάσμα</t>
        </r>
        <r>
          <rPr>
            <sz val="8"/>
            <color indexed="81"/>
            <rFont val="Tahoma"/>
            <family val="2"/>
            <charset val="161"/>
          </rPr>
          <t xml:space="preserve">
</t>
        </r>
      </text>
    </comment>
    <comment ref="I346" authorId="0">
      <text>
        <r>
          <rPr>
            <b/>
            <sz val="8"/>
            <color indexed="81"/>
            <rFont val="Tahoma"/>
            <family val="2"/>
          </rPr>
          <t>Μετατρέπουμε το μεικτό κλάσμα σε καταχρηστικό.</t>
        </r>
        <r>
          <rPr>
            <sz val="8"/>
            <color indexed="81"/>
            <rFont val="Tahoma"/>
            <family val="2"/>
            <charset val="161"/>
          </rPr>
          <t xml:space="preserve">
</t>
        </r>
      </text>
    </comment>
    <comment ref="K346" authorId="0">
      <text>
        <r>
          <rPr>
            <b/>
            <sz val="8"/>
            <color indexed="81"/>
            <rFont val="Tahoma"/>
            <family val="2"/>
            <charset val="161"/>
          </rPr>
          <t>Ξαναγράφουμε το πρώτο κλάσμα</t>
        </r>
        <r>
          <rPr>
            <sz val="8"/>
            <color indexed="81"/>
            <rFont val="Tahoma"/>
            <family val="2"/>
            <charset val="161"/>
          </rPr>
          <t xml:space="preserve">
</t>
        </r>
      </text>
    </comment>
    <comment ref="M346" authorId="0">
      <text>
        <r>
          <rPr>
            <b/>
            <sz val="8"/>
            <color indexed="81"/>
            <rFont val="Tahoma"/>
            <family val="2"/>
          </rPr>
          <t>Αντιστρέφουμε το δεύτερο κλάσμα και κάνουμε πολλαπλασιασμό.</t>
        </r>
        <r>
          <rPr>
            <sz val="8"/>
            <color indexed="81"/>
            <rFont val="Tahoma"/>
            <family val="2"/>
            <charset val="161"/>
          </rPr>
          <t xml:space="preserve">
</t>
        </r>
      </text>
    </comment>
    <comment ref="Q346" authorId="0">
      <text>
        <r>
          <rPr>
            <b/>
            <u/>
            <sz val="10"/>
            <color indexed="81"/>
            <rFont val="Tahoma"/>
            <family val="2"/>
          </rPr>
          <t>Κλάσμα : μεικτό:</t>
        </r>
        <r>
          <rPr>
            <b/>
            <sz val="8"/>
            <color indexed="81"/>
            <rFont val="Tahoma"/>
            <family val="2"/>
            <charset val="161"/>
          </rPr>
          <t xml:space="preserve">
Για να διαιρέσω κλάσμα διά μεικτό θα πρέπει:
α) Το πρώτο κλάσμα μένει το ίδιο. Επειδή το δεύτερο κλάσμα είναι μεικτό, πρέπει να γίνει  καταχρηστικό.
β) Μετά αντιστρέφουμε Το κλάσμα που κάναμε καταχρηστικό
γ) Μετά ακολουθούμε όλες τις διαδικασίες που κάναμε όταν κάναμε πολλαπλασιασμό.</t>
        </r>
        <r>
          <rPr>
            <sz val="8"/>
            <color indexed="81"/>
            <rFont val="Tahoma"/>
            <family val="2"/>
            <charset val="161"/>
          </rPr>
          <t xml:space="preserve">
</t>
        </r>
      </text>
    </comment>
    <comment ref="Q347"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αυτό που διαιρεί) είναι μεγαλύτερο από τον διαιρετέο (δηλ. το πρώτο κλάσμα - που πρέπει να διαιρεθεί), το αποτέλεσμα είναι μικρότερο από τη μονάδα.</t>
        </r>
        <r>
          <rPr>
            <sz val="8"/>
            <color indexed="81"/>
            <rFont val="Tahoma"/>
            <family val="2"/>
            <charset val="161"/>
          </rPr>
          <t xml:space="preserve">
Αυτό είναι λογικό, γιατί το μεγάλο κλάσμα δε χωρά ολόκληρο στο μικρό κλάσμα ούτε μια φορά, άρα η απάντησή μας πρέπει να είναι μικρότερη από τη μονάδα)</t>
        </r>
      </text>
    </comment>
    <comment ref="G352" authorId="0">
      <text>
        <r>
          <rPr>
            <b/>
            <sz val="8"/>
            <color indexed="81"/>
            <rFont val="Tahoma"/>
            <family val="2"/>
            <charset val="161"/>
          </rPr>
          <t>Ξαναγράφουμε το πρώτο κλάσμα</t>
        </r>
        <r>
          <rPr>
            <sz val="8"/>
            <color indexed="81"/>
            <rFont val="Tahoma"/>
            <family val="2"/>
            <charset val="161"/>
          </rPr>
          <t xml:space="preserve">
</t>
        </r>
      </text>
    </comment>
    <comment ref="I352" authorId="0">
      <text>
        <r>
          <rPr>
            <b/>
            <sz val="8"/>
            <color indexed="81"/>
            <rFont val="Tahoma"/>
            <family val="2"/>
          </rPr>
          <t>Μετατρέπουμε το μεικτό κλάσμα σε καταχρηστικό.</t>
        </r>
        <r>
          <rPr>
            <sz val="8"/>
            <color indexed="81"/>
            <rFont val="Tahoma"/>
            <family val="2"/>
            <charset val="161"/>
          </rPr>
          <t xml:space="preserve">
</t>
        </r>
      </text>
    </comment>
    <comment ref="K352" authorId="0">
      <text>
        <r>
          <rPr>
            <b/>
            <sz val="8"/>
            <color indexed="81"/>
            <rFont val="Tahoma"/>
            <family val="2"/>
            <charset val="161"/>
          </rPr>
          <t>Ξαναγράφουμε το πρώτο κλάσμα</t>
        </r>
        <r>
          <rPr>
            <sz val="8"/>
            <color indexed="81"/>
            <rFont val="Tahoma"/>
            <family val="2"/>
            <charset val="161"/>
          </rPr>
          <t xml:space="preserve">
</t>
        </r>
      </text>
    </comment>
    <comment ref="M352" authorId="0">
      <text>
        <r>
          <rPr>
            <b/>
            <sz val="8"/>
            <color indexed="81"/>
            <rFont val="Tahoma"/>
            <family val="2"/>
          </rPr>
          <t>Αντιστρέφουμε το δεύτερο κλάσμα και κάνουμε πολλαπλασιασμό.</t>
        </r>
        <r>
          <rPr>
            <sz val="8"/>
            <color indexed="81"/>
            <rFont val="Tahoma"/>
            <family val="2"/>
            <charset val="161"/>
          </rPr>
          <t xml:space="preserve">
</t>
        </r>
      </text>
    </comment>
    <comment ref="Q352" authorId="0">
      <text>
        <r>
          <rPr>
            <b/>
            <u/>
            <sz val="10"/>
            <color indexed="81"/>
            <rFont val="Tahoma"/>
            <family val="2"/>
          </rPr>
          <t>Κλάσμα : μεικτό:</t>
        </r>
        <r>
          <rPr>
            <b/>
            <sz val="8"/>
            <color indexed="81"/>
            <rFont val="Tahoma"/>
            <family val="2"/>
            <charset val="161"/>
          </rPr>
          <t xml:space="preserve">
Για να διαιρέσω κλάσμα διά μεικτό θα πρέπει:
α) Το πρώτο κλάσμα μένει το ίδιο. Επειδή το δεύτερο κλάσμα είναι μεικτό, πρέπει να γίνει  καταχρηστικό.
β) Μετά αντιστρέφουμε Το κλάσμα που κάναμε καταχρηστικό
γ) Μετά ακολουθούμε όλες τις διαδικασίες που κάναμε όταν κάναμε πολλαπλασιασμό.</t>
        </r>
        <r>
          <rPr>
            <sz val="8"/>
            <color indexed="81"/>
            <rFont val="Tahoma"/>
            <family val="2"/>
            <charset val="161"/>
          </rPr>
          <t xml:space="preserve">
</t>
        </r>
      </text>
    </comment>
    <comment ref="Q353"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αυτό που διαιρεί) είναι μεγαλύτερο από τον διαιρετέο (δηλ. το πρώτο κλάσμα - που πρέπει να διαιρεθεί), το αποτέλεσμα είναι μικρότερο από τη μονάδα.</t>
        </r>
        <r>
          <rPr>
            <sz val="8"/>
            <color indexed="81"/>
            <rFont val="Tahoma"/>
            <family val="2"/>
            <charset val="161"/>
          </rPr>
          <t xml:space="preserve">
Αυτό είναι λογικό, γιατί το μεγάλο κλάσμα δε χωρά ολόκληρο στο μικρό κλάσμα ούτε μια φορά, άρα η απάντησή μας πρέπει να είναι μικρότερη από τη μονάδα)</t>
        </r>
      </text>
    </comment>
    <comment ref="G359" authorId="0">
      <text>
        <r>
          <rPr>
            <b/>
            <sz val="8"/>
            <color indexed="81"/>
            <rFont val="Tahoma"/>
            <family val="2"/>
            <charset val="161"/>
          </rPr>
          <t>Ξαναγράφουμε το πρώτο κλάσμα</t>
        </r>
        <r>
          <rPr>
            <sz val="8"/>
            <color indexed="81"/>
            <rFont val="Tahoma"/>
            <family val="2"/>
            <charset val="161"/>
          </rPr>
          <t xml:space="preserve">
</t>
        </r>
      </text>
    </comment>
    <comment ref="I359" authorId="0">
      <text>
        <r>
          <rPr>
            <b/>
            <sz val="8"/>
            <color indexed="81"/>
            <rFont val="Tahoma"/>
            <family val="2"/>
          </rPr>
          <t>Μετατρέπουμε το μεικτό κλάσμα σε καταχρηστικό.</t>
        </r>
        <r>
          <rPr>
            <sz val="8"/>
            <color indexed="81"/>
            <rFont val="Tahoma"/>
            <family val="2"/>
            <charset val="161"/>
          </rPr>
          <t xml:space="preserve">
</t>
        </r>
      </text>
    </comment>
    <comment ref="K359" authorId="0">
      <text>
        <r>
          <rPr>
            <b/>
            <sz val="8"/>
            <color indexed="81"/>
            <rFont val="Tahoma"/>
            <family val="2"/>
            <charset val="161"/>
          </rPr>
          <t>Ξαναγράφουμε το πρώτο κλάσμα</t>
        </r>
        <r>
          <rPr>
            <sz val="8"/>
            <color indexed="81"/>
            <rFont val="Tahoma"/>
            <family val="2"/>
            <charset val="161"/>
          </rPr>
          <t xml:space="preserve">
</t>
        </r>
      </text>
    </comment>
    <comment ref="M359" authorId="0">
      <text>
        <r>
          <rPr>
            <b/>
            <sz val="8"/>
            <color indexed="81"/>
            <rFont val="Tahoma"/>
            <family val="2"/>
          </rPr>
          <t>Αντιστρέφουμε το δεύτερο κλάσμα και κάνουμε πολλαπλασιασμό.</t>
        </r>
        <r>
          <rPr>
            <sz val="8"/>
            <color indexed="81"/>
            <rFont val="Tahoma"/>
            <family val="2"/>
            <charset val="161"/>
          </rPr>
          <t xml:space="preserve">
</t>
        </r>
      </text>
    </comment>
    <comment ref="Q359" authorId="0">
      <text>
        <r>
          <rPr>
            <b/>
            <u/>
            <sz val="10"/>
            <color indexed="81"/>
            <rFont val="Tahoma"/>
            <family val="2"/>
          </rPr>
          <t>Κλάσμα : μεικτό:</t>
        </r>
        <r>
          <rPr>
            <b/>
            <sz val="8"/>
            <color indexed="81"/>
            <rFont val="Tahoma"/>
            <family val="2"/>
            <charset val="161"/>
          </rPr>
          <t xml:space="preserve">
Για να διαιρέσω κλάσμα διά μεικτό θα πρέπει:
α) Το πρώτο κλάσμα μένει το ίδιο. Επειδή το δεύτερο κλάσμα είναι μεικτό, πρέπει να γίνει  καταχρηστικό.
β) Μετά αντιστρέφουμε Το κλάσμα που κάναμε καταχρηστικό
γ) Μετά ακολουθούμε όλες τις διαδικασίες που κάναμε όταν κάναμε πολλαπλασιασμό.</t>
        </r>
        <r>
          <rPr>
            <sz val="8"/>
            <color indexed="81"/>
            <rFont val="Tahoma"/>
            <family val="2"/>
            <charset val="161"/>
          </rPr>
          <t xml:space="preserve">
</t>
        </r>
      </text>
    </comment>
    <comment ref="Q360"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αυτό που διαιρεί) είναι μεγαλύτερο από τον διαιρετέο (δηλ. το πρώτο κλάσμα - που πρέπει να διαιρεθεί), το αποτέλεσμα είναι μικρότερο από τη μονάδα.</t>
        </r>
        <r>
          <rPr>
            <sz val="8"/>
            <color indexed="81"/>
            <rFont val="Tahoma"/>
            <family val="2"/>
            <charset val="161"/>
          </rPr>
          <t xml:space="preserve">
Αυτό είναι λογικό, γιατί το μεγάλο κλάσμα δε χωρά ολόκληρο στο μικρό κλάσμα ούτε μια φορά, άρα η απάντησή μας πρέπει να είναι μικρότερη από τη μονάδα)</t>
        </r>
      </text>
    </comment>
    <comment ref="G366"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I366" authorId="0">
      <text>
        <r>
          <rPr>
            <sz val="8"/>
            <color indexed="81"/>
            <rFont val="Tahoma"/>
            <family val="2"/>
            <charset val="161"/>
          </rPr>
          <t xml:space="preserve">Ξαναγράψε το δεύτερο κλάσμα όπως είναι.
</t>
        </r>
      </text>
    </comment>
    <comment ref="K366" authorId="0">
      <text>
        <r>
          <rPr>
            <sz val="8"/>
            <color indexed="81"/>
            <rFont val="Tahoma"/>
            <family val="2"/>
          </rPr>
          <t>Αν υπάρχει απλοποίηση, κάνε την. Μετά πολλαπλασίασε τους αριθμητές και γράψε το γινόμενο τους</t>
        </r>
      </text>
    </comment>
    <comment ref="Q366" authorId="0">
      <text>
        <r>
          <rPr>
            <b/>
            <u/>
            <sz val="10"/>
            <color indexed="81"/>
            <rFont val="Tahoma"/>
            <family val="2"/>
          </rPr>
          <t>Μεικτό : κλάσμα:</t>
        </r>
        <r>
          <rPr>
            <b/>
            <sz val="8"/>
            <color indexed="81"/>
            <rFont val="Tahoma"/>
            <family val="2"/>
            <charset val="161"/>
          </rPr>
          <t xml:space="preserve">
Για να διαιρέσω μεικτό διά κλάσμα θα πρέπει:
α) Επειδή το πρώτο κλάσμα είναι μεικτό, πρέπει να γίνει  καταχρηστικό.
β) Αντιστρέφουμε το δεύτερο κλάσμα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K368" authorId="0">
      <text>
        <r>
          <rPr>
            <b/>
            <sz val="8"/>
            <color indexed="81"/>
            <rFont val="Tahoma"/>
            <family val="2"/>
            <charset val="161"/>
          </rPr>
          <t>Αν υπάρχει απλοποίηση, κάνε την. Μετά πολλαπλασίασε τους παρονομαστές και γράψε το γινόμενό τους.</t>
        </r>
        <r>
          <rPr>
            <sz val="8"/>
            <color indexed="81"/>
            <rFont val="Tahoma"/>
            <family val="2"/>
            <charset val="161"/>
          </rPr>
          <t xml:space="preserve">
</t>
        </r>
      </text>
    </comment>
    <comment ref="Q368"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αυτό που διαιρεί) είναι μικρότερο από τον διαιρετέο (δηλ. το πρώτο κλάσμα - που πρέπει να διαιρεθεί), το αποτέλεσμα είναι μεγαλύτερο από τη μονάδα.</t>
        </r>
        <r>
          <rPr>
            <sz val="8"/>
            <color indexed="81"/>
            <rFont val="Tahoma"/>
            <family val="2"/>
            <charset val="161"/>
          </rPr>
          <t xml:space="preserve">
Αυτό είναι λογικό, γιατί το μικρό κλάσμα χωρά περισσότερο από μια φορά στο μεγάλο, άρα η απάντησή μας πρέπει να είναι μεγαλύτερη από τη μονάδα)</t>
        </r>
      </text>
    </comment>
    <comment ref="G374"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I374" authorId="0">
      <text>
        <r>
          <rPr>
            <sz val="8"/>
            <color indexed="81"/>
            <rFont val="Tahoma"/>
            <family val="2"/>
            <charset val="161"/>
          </rPr>
          <t xml:space="preserve">Ξαναγράψε το δεύτερο κλάσμα όπως είναι.
</t>
        </r>
      </text>
    </comment>
    <comment ref="K374" authorId="0">
      <text>
        <r>
          <rPr>
            <sz val="8"/>
            <color indexed="81"/>
            <rFont val="Tahoma"/>
            <family val="2"/>
          </rPr>
          <t>Αν υπάρχει απλοποίηση, κάνε την. Μετά πολλαπλασίασε τους αριθμητές και γράψε το γινόμενο τους</t>
        </r>
      </text>
    </comment>
    <comment ref="M374" authorId="0">
      <text>
        <r>
          <rPr>
            <sz val="8"/>
            <color indexed="81"/>
            <rFont val="Tahoma"/>
            <family val="2"/>
          </rPr>
          <t>Κάνε το καταχρηστικό κλάσμα μεικτό. 
Εδώ γράψε τον ακέραιο και δίπλα το κλάσμα που μένει.</t>
        </r>
        <r>
          <rPr>
            <b/>
            <sz val="8"/>
            <color indexed="81"/>
            <rFont val="Tahoma"/>
            <family val="2"/>
          </rPr>
          <t xml:space="preserve">
</t>
        </r>
      </text>
    </comment>
    <comment ref="Q374" authorId="0">
      <text>
        <r>
          <rPr>
            <b/>
            <u/>
            <sz val="10"/>
            <color indexed="81"/>
            <rFont val="Tahoma"/>
            <family val="2"/>
          </rPr>
          <t>Μεικτό : κλάσμα:</t>
        </r>
        <r>
          <rPr>
            <b/>
            <sz val="8"/>
            <color indexed="81"/>
            <rFont val="Tahoma"/>
            <family val="2"/>
            <charset val="161"/>
          </rPr>
          <t xml:space="preserve">
Για να διαιρέσω μεικτό διά κλάσμα θα πρέπει:
α) Επειδή το πρώτο κλάσμα είναι μεικτό, πρέπει να γίνει  καταχρηστικό.
β) Αντιστρέφουμε το δεύτερο κλάσμα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K376" authorId="0">
      <text>
        <r>
          <rPr>
            <b/>
            <sz val="8"/>
            <color indexed="81"/>
            <rFont val="Tahoma"/>
            <family val="2"/>
            <charset val="161"/>
          </rPr>
          <t>Αν υπάρχει απλοποίηση, κάνε την. Μετά πολλαπλασίασε τους παρονομαστές και γράψε το γινόμενό τους.</t>
        </r>
        <r>
          <rPr>
            <sz val="8"/>
            <color indexed="81"/>
            <rFont val="Tahoma"/>
            <family val="2"/>
            <charset val="161"/>
          </rPr>
          <t xml:space="preserve">
</t>
        </r>
      </text>
    </comment>
    <comment ref="Q376"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αυτό που διαιρεί) είναι μικρότερο από τον διαιρετέο (δηλ. το πρώτο κλάσμα - που πρέπει να διαιρεθεί), το αποτέλεσμα είναι μεγαλύτερο από τη μονάδα.</t>
        </r>
        <r>
          <rPr>
            <sz val="8"/>
            <color indexed="81"/>
            <rFont val="Tahoma"/>
            <family val="2"/>
            <charset val="161"/>
          </rPr>
          <t xml:space="preserve">
Αυτό είναι λογικό, γιατί το μικρό κλάσμα χωρά περισσότερο από μια φορά στο μεγάλο, άρα η απάντησή μας πρέπει να είναι μεγαλύτερη από τη μονάδα)</t>
        </r>
      </text>
    </comment>
    <comment ref="G382" authorId="0">
      <text>
        <r>
          <rPr>
            <sz val="8"/>
            <color indexed="81"/>
            <rFont val="Tahoma"/>
            <family val="2"/>
            <charset val="161"/>
          </rPr>
          <t xml:space="preserve">Απλοποίησε
</t>
        </r>
      </text>
    </comment>
    <comment ref="G383"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I383" authorId="0">
      <text>
        <r>
          <rPr>
            <sz val="8"/>
            <color indexed="81"/>
            <rFont val="Tahoma"/>
            <family val="2"/>
            <charset val="161"/>
          </rPr>
          <t xml:space="preserve">Ξαναγράψε το δεύτερο κλάσμα όπως είναι.
</t>
        </r>
      </text>
    </comment>
    <comment ref="K383" authorId="0">
      <text>
        <r>
          <rPr>
            <sz val="8"/>
            <color indexed="81"/>
            <rFont val="Tahoma"/>
            <family val="2"/>
          </rPr>
          <t>Αν υπάρχει απλοποίηση, κάνε την. Μετά πολλαπλασίασε τους αριθμητές και γράψε το γινόμενο τους</t>
        </r>
      </text>
    </comment>
    <comment ref="M383" authorId="0">
      <text>
        <r>
          <rPr>
            <sz val="8"/>
            <color indexed="81"/>
            <rFont val="Tahoma"/>
            <family val="2"/>
          </rPr>
          <t>Κάνε το καταχρηστικό κλάσμα μεικτό. 
Εδώ γράψε τον ακέραιο και δίπλα το κλάσμα που μένει.</t>
        </r>
        <r>
          <rPr>
            <b/>
            <sz val="8"/>
            <color indexed="81"/>
            <rFont val="Tahoma"/>
            <family val="2"/>
          </rPr>
          <t xml:space="preserve">
</t>
        </r>
      </text>
    </comment>
    <comment ref="Q383" authorId="0">
      <text>
        <r>
          <rPr>
            <b/>
            <u/>
            <sz val="10"/>
            <color indexed="81"/>
            <rFont val="Tahoma"/>
            <family val="2"/>
          </rPr>
          <t>Μεικτό : κλάσμα:</t>
        </r>
        <r>
          <rPr>
            <b/>
            <sz val="8"/>
            <color indexed="81"/>
            <rFont val="Tahoma"/>
            <family val="2"/>
            <charset val="161"/>
          </rPr>
          <t xml:space="preserve">
Για να διαιρέσω μεικτό διά κλάσμα θα πρέπει:
α) Επειδή το πρώτο κλάσμα είναι μεικτό, πρέπει να γίνει  καταχρηστικό.
β) Αντιστρέφουμε το δεύτερο κλάσμα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K385" authorId="0">
      <text>
        <r>
          <rPr>
            <b/>
            <sz val="8"/>
            <color indexed="81"/>
            <rFont val="Tahoma"/>
            <family val="2"/>
            <charset val="161"/>
          </rPr>
          <t>Αν υπάρχει απλοποίηση, κάνε την. Μετά πολλαπλασίασε τους παρονομαστές και γράψε το γινόμενό τους.</t>
        </r>
        <r>
          <rPr>
            <sz val="8"/>
            <color indexed="81"/>
            <rFont val="Tahoma"/>
            <family val="2"/>
            <charset val="161"/>
          </rPr>
          <t xml:space="preserve">
</t>
        </r>
      </text>
    </comment>
    <comment ref="Q385"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αυτό που διαιρεί) είναι μικρότερο από τον διαιρετέο (δηλ. το πρώτο κλάσμα - που πρέπει να διαιρεθεί), το αποτέλεσμα είναι μεγαλύτερο από τη μονάδα.</t>
        </r>
        <r>
          <rPr>
            <sz val="8"/>
            <color indexed="81"/>
            <rFont val="Tahoma"/>
            <family val="2"/>
            <charset val="161"/>
          </rPr>
          <t xml:space="preserve">
Αυτό είναι λογικό, γιατί το μικρό κλάσμα χωρά περισσότερο από μια φορά στο μεγάλο, άρα η απάντησή μας πρέπει να είναι μεγαλύτερη από τη μονάδα)</t>
        </r>
      </text>
    </comment>
    <comment ref="I386" authorId="0">
      <text>
        <r>
          <rPr>
            <sz val="8"/>
            <color indexed="81"/>
            <rFont val="Tahoma"/>
            <family val="2"/>
            <charset val="161"/>
          </rPr>
          <t xml:space="preserve">Απλοποίησε
</t>
        </r>
      </text>
    </comment>
    <comment ref="G392" authorId="0">
      <text>
        <r>
          <rPr>
            <sz val="8"/>
            <color indexed="81"/>
            <rFont val="Tahoma"/>
            <family val="2"/>
            <charset val="161"/>
          </rPr>
          <t xml:space="preserve">Απλοποίησε
</t>
        </r>
      </text>
    </comment>
    <comment ref="G393"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I393" authorId="0">
      <text>
        <r>
          <rPr>
            <sz val="8"/>
            <color indexed="81"/>
            <rFont val="Tahoma"/>
            <family val="2"/>
            <charset val="161"/>
          </rPr>
          <t xml:space="preserve">Ξαναγράψε το δεύτερο κλάσμα όπως είναι.
</t>
        </r>
      </text>
    </comment>
    <comment ref="K393" authorId="0">
      <text>
        <r>
          <rPr>
            <sz val="8"/>
            <color indexed="81"/>
            <rFont val="Tahoma"/>
            <family val="2"/>
          </rPr>
          <t>Αν υπάρχει απλοποίηση, κάνε την. Μετά πολλαπλασίασε τους αριθμητές και γράψε το γινόμενο τους</t>
        </r>
      </text>
    </comment>
    <comment ref="M393" authorId="0">
      <text>
        <r>
          <rPr>
            <sz val="8"/>
            <color indexed="81"/>
            <rFont val="Tahoma"/>
            <family val="2"/>
          </rPr>
          <t>Κάνε το καταχρηστικό κλάσμα μεικτό. 
Εδώ γράψε τον ακέραιο και δίπλα το κλάσμα που μένει.</t>
        </r>
        <r>
          <rPr>
            <b/>
            <sz val="8"/>
            <color indexed="81"/>
            <rFont val="Tahoma"/>
            <family val="2"/>
          </rPr>
          <t xml:space="preserve">
</t>
        </r>
      </text>
    </comment>
    <comment ref="Q393" authorId="0">
      <text>
        <r>
          <rPr>
            <b/>
            <u/>
            <sz val="10"/>
            <color indexed="81"/>
            <rFont val="Tahoma"/>
            <family val="2"/>
          </rPr>
          <t>Μεικτό : κλάσμα:</t>
        </r>
        <r>
          <rPr>
            <b/>
            <sz val="8"/>
            <color indexed="81"/>
            <rFont val="Tahoma"/>
            <family val="2"/>
            <charset val="161"/>
          </rPr>
          <t xml:space="preserve">
Για να διαιρέσω μεικτό διά κλάσμα θα πρέπει:
α) Επειδή το πρώτο κλάσμα είναι μεικτό, πρέπει να γίνει  καταχρηστικό.
β) Αντιστρέφουμε το δεύτερο κλάσμα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K395" authorId="0">
      <text>
        <r>
          <rPr>
            <b/>
            <sz val="8"/>
            <color indexed="81"/>
            <rFont val="Tahoma"/>
            <family val="2"/>
            <charset val="161"/>
          </rPr>
          <t>Αν υπάρχει απλοποίηση, κάνε την. Μετά πολλαπλασίασε τους παρονομαστές και γράψε το γινόμενό τους.</t>
        </r>
        <r>
          <rPr>
            <sz val="8"/>
            <color indexed="81"/>
            <rFont val="Tahoma"/>
            <family val="2"/>
            <charset val="161"/>
          </rPr>
          <t xml:space="preserve">
</t>
        </r>
      </text>
    </comment>
    <comment ref="Q395"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αυτό που διαιρεί) είναι μικρότερο από τον διαιρετέο (δηλ. το πρώτο κλάσμα - που πρέπει να διαιρεθεί), το αποτέλεσμα είναι μεγαλύτερο από τη μονάδα.</t>
        </r>
        <r>
          <rPr>
            <sz val="8"/>
            <color indexed="81"/>
            <rFont val="Tahoma"/>
            <family val="2"/>
            <charset val="161"/>
          </rPr>
          <t xml:space="preserve">
Αυτό είναι λογικό, γιατί το μικρό κλάσμα χωρά περισσότερο από μια φορά στο μεγάλο, άρα η απάντησή μας πρέπει να είναι μεγαλύτερη από τη μονάδα)</t>
        </r>
      </text>
    </comment>
    <comment ref="I396" authorId="0">
      <text>
        <r>
          <rPr>
            <sz val="8"/>
            <color indexed="81"/>
            <rFont val="Tahoma"/>
            <family val="2"/>
            <charset val="161"/>
          </rPr>
          <t xml:space="preserve">Απλοποίησε
</t>
        </r>
      </text>
    </comment>
    <comment ref="G402" authorId="0">
      <text>
        <r>
          <rPr>
            <sz val="8"/>
            <color indexed="81"/>
            <rFont val="Tahoma"/>
            <family val="2"/>
            <charset val="161"/>
          </rPr>
          <t xml:space="preserve">Απλοποίησε
</t>
        </r>
      </text>
    </comment>
    <comment ref="G403"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I403" authorId="0">
      <text>
        <r>
          <rPr>
            <sz val="8"/>
            <color indexed="81"/>
            <rFont val="Tahoma"/>
            <family val="2"/>
            <charset val="161"/>
          </rPr>
          <t xml:space="preserve">Ξαναγράψε το δεύτερο κλάσμα όπως είναι.
</t>
        </r>
      </text>
    </comment>
    <comment ref="K403" authorId="0">
      <text>
        <r>
          <rPr>
            <sz val="8"/>
            <color indexed="81"/>
            <rFont val="Tahoma"/>
            <family val="2"/>
          </rPr>
          <t>Αν υπάρχει απλοποίηση, κάνε την. Μετά πολλαπλασίασε τους αριθμητές και γράψε το γινόμενο τους</t>
        </r>
      </text>
    </comment>
    <comment ref="M403" authorId="0">
      <text>
        <r>
          <rPr>
            <sz val="8"/>
            <color indexed="81"/>
            <rFont val="Tahoma"/>
            <family val="2"/>
          </rPr>
          <t>Κάνε το καταχρηστικό κλάσμα μεικτό. 
Εδώ γράψε τον ακέραιο και δίπλα το κλάσμα που μένει.</t>
        </r>
        <r>
          <rPr>
            <b/>
            <sz val="8"/>
            <color indexed="81"/>
            <rFont val="Tahoma"/>
            <family val="2"/>
          </rPr>
          <t xml:space="preserve">
</t>
        </r>
      </text>
    </comment>
    <comment ref="Q403" authorId="0">
      <text>
        <r>
          <rPr>
            <b/>
            <u/>
            <sz val="10"/>
            <color indexed="81"/>
            <rFont val="Tahoma"/>
            <family val="2"/>
          </rPr>
          <t>Μεικτό : κλάσμα:</t>
        </r>
        <r>
          <rPr>
            <b/>
            <sz val="8"/>
            <color indexed="81"/>
            <rFont val="Tahoma"/>
            <family val="2"/>
            <charset val="161"/>
          </rPr>
          <t xml:space="preserve">
Για να διαιρέσω μεικτό διά κλάσμα θα πρέπει:
α) Επειδή το πρώτο κλάσμα είναι μεικτό, πρέπει να γίνει  καταχρηστικό.
β) Αντιστρέφουμε το δεύτερο κλάσμα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K405" authorId="0">
      <text>
        <r>
          <rPr>
            <b/>
            <sz val="8"/>
            <color indexed="81"/>
            <rFont val="Tahoma"/>
            <family val="2"/>
            <charset val="161"/>
          </rPr>
          <t>Αν υπάρχει απλοποίηση, κάνε την. Μετά πολλαπλασίασε τους παρονομαστές και γράψε το γινόμενό τους.</t>
        </r>
        <r>
          <rPr>
            <sz val="8"/>
            <color indexed="81"/>
            <rFont val="Tahoma"/>
            <family val="2"/>
            <charset val="161"/>
          </rPr>
          <t xml:space="preserve">
</t>
        </r>
      </text>
    </comment>
    <comment ref="Q405"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αυτό που διαιρεί) είναι μικρότερο από τον διαιρετέο (δηλ. το πρώτο κλάσμα - που πρέπει να διαιρεθεί), το αποτέλεσμα είναι μεγαλύτερο από τη μονάδα.</t>
        </r>
        <r>
          <rPr>
            <sz val="8"/>
            <color indexed="81"/>
            <rFont val="Tahoma"/>
            <family val="2"/>
            <charset val="161"/>
          </rPr>
          <t xml:space="preserve">
Αυτό είναι λογικό, γιατί το μικρό κλάσμα χωρά περισσότερο από μια φορά στο μεγάλο, άρα η απάντησή μας πρέπει να είναι μεγαλύτερη από τη μονάδα)</t>
        </r>
      </text>
    </comment>
    <comment ref="I406" authorId="0">
      <text>
        <r>
          <rPr>
            <sz val="8"/>
            <color indexed="81"/>
            <rFont val="Tahoma"/>
            <family val="2"/>
            <charset val="161"/>
          </rPr>
          <t xml:space="preserve">Απλοποίησε
</t>
        </r>
      </text>
    </comment>
    <comment ref="N421" authorId="0">
      <text>
        <r>
          <rPr>
            <sz val="8"/>
            <color indexed="81"/>
            <rFont val="Tahoma"/>
            <family val="2"/>
            <charset val="161"/>
          </rPr>
          <t xml:space="preserve">Απλοποίησε
</t>
        </r>
      </text>
    </comment>
    <comment ref="H422"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J422" authorId="0">
      <text>
        <r>
          <rPr>
            <b/>
            <sz val="8"/>
            <color indexed="81"/>
            <rFont val="Tahoma"/>
            <family val="2"/>
            <charset val="161"/>
          </rPr>
          <t>Κάνε το δεύτερο μεικτό κλάσμα καταχρηστικό.</t>
        </r>
        <r>
          <rPr>
            <sz val="8"/>
            <color indexed="81"/>
            <rFont val="Tahoma"/>
            <family val="2"/>
            <charset val="161"/>
          </rPr>
          <t xml:space="preserve">
</t>
        </r>
      </text>
    </comment>
    <comment ref="L422" authorId="0">
      <text>
        <r>
          <rPr>
            <b/>
            <sz val="8"/>
            <color indexed="81"/>
            <rFont val="Tahoma"/>
            <family val="2"/>
            <charset val="161"/>
          </rPr>
          <t>Ξαναγράψε το πρώτο κλάσμα όπως είναι.</t>
        </r>
      </text>
    </comment>
    <comment ref="N422" authorId="0">
      <text>
        <r>
          <rPr>
            <b/>
            <sz val="8"/>
            <color indexed="81"/>
            <rFont val="Tahoma"/>
            <family val="2"/>
            <charset val="161"/>
          </rPr>
          <t>Αντίστρεψε το δεύτερο κλάσμα.</t>
        </r>
        <r>
          <rPr>
            <sz val="8"/>
            <color indexed="81"/>
            <rFont val="Tahoma"/>
            <family val="2"/>
            <charset val="161"/>
          </rPr>
          <t xml:space="preserve">
</t>
        </r>
      </text>
    </comment>
    <comment ref="P422" authorId="0">
      <text>
        <r>
          <rPr>
            <sz val="8"/>
            <color indexed="81"/>
            <rFont val="Tahoma"/>
            <family val="2"/>
            <charset val="161"/>
          </rPr>
          <t xml:space="preserve">Κάνε το καταχρηστικό κλάσμα, μεικτό.
</t>
        </r>
      </text>
    </comment>
    <comment ref="R422" authorId="0">
      <text>
        <r>
          <rPr>
            <sz val="8"/>
            <color indexed="81"/>
            <rFont val="Tahoma"/>
            <family val="2"/>
          </rPr>
          <t>Κάνε το καταχρηστικό κλάσμα μεικτό. 
Εδώ γράψε τον ακέραιο και δίπλα το κλάσμα που μένει.</t>
        </r>
        <r>
          <rPr>
            <b/>
            <sz val="8"/>
            <color indexed="81"/>
            <rFont val="Tahoma"/>
            <family val="2"/>
          </rPr>
          <t xml:space="preserve">
</t>
        </r>
      </text>
    </comment>
    <comment ref="L425" authorId="0">
      <text>
        <r>
          <rPr>
            <sz val="8"/>
            <color indexed="81"/>
            <rFont val="Tahoma"/>
            <family val="2"/>
            <charset val="161"/>
          </rPr>
          <t xml:space="preserve">Απλοποίησε
</t>
        </r>
      </text>
    </comment>
    <comment ref="H429"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J429" authorId="0">
      <text>
        <r>
          <rPr>
            <b/>
            <sz val="8"/>
            <color indexed="81"/>
            <rFont val="Tahoma"/>
            <family val="2"/>
            <charset val="161"/>
          </rPr>
          <t>Κάνε το δεύτερο μεικτό κλάσμα καταχρηστικό.</t>
        </r>
        <r>
          <rPr>
            <sz val="8"/>
            <color indexed="81"/>
            <rFont val="Tahoma"/>
            <family val="2"/>
            <charset val="161"/>
          </rPr>
          <t xml:space="preserve">
</t>
        </r>
      </text>
    </comment>
    <comment ref="L429" authorId="0">
      <text>
        <r>
          <rPr>
            <b/>
            <sz val="8"/>
            <color indexed="81"/>
            <rFont val="Tahoma"/>
            <family val="2"/>
            <charset val="161"/>
          </rPr>
          <t>Ξαναγράψε το πρώτο κλάσμα όπως είναι.</t>
        </r>
      </text>
    </comment>
    <comment ref="N429" authorId="0">
      <text>
        <r>
          <rPr>
            <b/>
            <sz val="8"/>
            <color indexed="81"/>
            <rFont val="Tahoma"/>
            <family val="2"/>
            <charset val="161"/>
          </rPr>
          <t>Αντίστρεψε το δεύτερο κλάσμα.</t>
        </r>
        <r>
          <rPr>
            <sz val="8"/>
            <color indexed="81"/>
            <rFont val="Tahoma"/>
            <family val="2"/>
            <charset val="161"/>
          </rPr>
          <t xml:space="preserve">
</t>
        </r>
      </text>
    </comment>
    <comment ref="P429" authorId="0">
      <text>
        <r>
          <rPr>
            <sz val="8"/>
            <color indexed="81"/>
            <rFont val="Tahoma"/>
            <family val="2"/>
            <charset val="161"/>
          </rPr>
          <t xml:space="preserve">Κάνε το καταχρηστικό κλάσμα, μεικτό.
</t>
        </r>
      </text>
    </comment>
    <comment ref="R429" authorId="0">
      <text>
        <r>
          <rPr>
            <sz val="8"/>
            <color indexed="81"/>
            <rFont val="Tahoma"/>
            <family val="2"/>
          </rPr>
          <t>Κάνε το καταχρηστικό κλάσμα μεικτό. 
Εδώ γράψε τον ακέραιο και δίπλα το κλάσμα που μένει.</t>
        </r>
        <r>
          <rPr>
            <b/>
            <sz val="8"/>
            <color indexed="81"/>
            <rFont val="Tahoma"/>
            <family val="2"/>
          </rPr>
          <t xml:space="preserve">
</t>
        </r>
      </text>
    </comment>
    <comment ref="L436" authorId="0">
      <text>
        <r>
          <rPr>
            <sz val="8"/>
            <color indexed="81"/>
            <rFont val="Tahoma"/>
            <family val="2"/>
            <charset val="161"/>
          </rPr>
          <t xml:space="preserve">Απλοποίησε
</t>
        </r>
      </text>
    </comment>
    <comment ref="H437"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J437" authorId="0">
      <text>
        <r>
          <rPr>
            <b/>
            <sz val="8"/>
            <color indexed="81"/>
            <rFont val="Tahoma"/>
            <family val="2"/>
            <charset val="161"/>
          </rPr>
          <t>Κάνε το δεύτερο μεικτό κλάσμα καταχρηστικό.</t>
        </r>
        <r>
          <rPr>
            <sz val="8"/>
            <color indexed="81"/>
            <rFont val="Tahoma"/>
            <family val="2"/>
            <charset val="161"/>
          </rPr>
          <t xml:space="preserve">
</t>
        </r>
      </text>
    </comment>
    <comment ref="L437" authorId="0">
      <text>
        <r>
          <rPr>
            <b/>
            <sz val="8"/>
            <color indexed="81"/>
            <rFont val="Tahoma"/>
            <family val="2"/>
            <charset val="161"/>
          </rPr>
          <t>Ξαναγράψε το πρώτο κλάσμα όπως είναι.</t>
        </r>
      </text>
    </comment>
    <comment ref="N437" authorId="0">
      <text>
        <r>
          <rPr>
            <b/>
            <sz val="8"/>
            <color indexed="81"/>
            <rFont val="Tahoma"/>
            <family val="2"/>
            <charset val="161"/>
          </rPr>
          <t>Αντίστρεψε το δεύτερο κλάσμα.</t>
        </r>
        <r>
          <rPr>
            <sz val="8"/>
            <color indexed="81"/>
            <rFont val="Tahoma"/>
            <family val="2"/>
            <charset val="161"/>
          </rPr>
          <t xml:space="preserve">
</t>
        </r>
      </text>
    </comment>
    <comment ref="P437" authorId="0">
      <text>
        <r>
          <rPr>
            <sz val="8"/>
            <color indexed="81"/>
            <rFont val="Tahoma"/>
            <family val="2"/>
            <charset val="161"/>
          </rPr>
          <t xml:space="preserve">Κάνε το καταχρηστικό κλάσμα, μεικτό.
</t>
        </r>
      </text>
    </comment>
    <comment ref="R437" authorId="0">
      <text>
        <r>
          <rPr>
            <sz val="8"/>
            <color indexed="81"/>
            <rFont val="Tahoma"/>
            <family val="2"/>
          </rPr>
          <t>Κάνε το καταχρηστικό κλάσμα μεικτό. 
Εδώ γράψε τον ακέραιο και δίπλα το κλάσμα που μένει.</t>
        </r>
        <r>
          <rPr>
            <b/>
            <sz val="8"/>
            <color indexed="81"/>
            <rFont val="Tahoma"/>
            <family val="2"/>
          </rPr>
          <t xml:space="preserve">
</t>
        </r>
      </text>
    </comment>
    <comment ref="N440" authorId="0">
      <text>
        <r>
          <rPr>
            <sz val="8"/>
            <color indexed="81"/>
            <rFont val="Tahoma"/>
            <family val="2"/>
            <charset val="161"/>
          </rPr>
          <t xml:space="preserve">Απλοποίησε
</t>
        </r>
      </text>
    </comment>
    <comment ref="L444" authorId="0">
      <text>
        <r>
          <rPr>
            <sz val="8"/>
            <color indexed="81"/>
            <rFont val="Tahoma"/>
            <family val="2"/>
            <charset val="161"/>
          </rPr>
          <t xml:space="preserve">Απλοποίησε
</t>
        </r>
      </text>
    </comment>
    <comment ref="H445"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J445" authorId="0">
      <text>
        <r>
          <rPr>
            <b/>
            <sz val="8"/>
            <color indexed="81"/>
            <rFont val="Tahoma"/>
            <family val="2"/>
            <charset val="161"/>
          </rPr>
          <t>Κάνε το δεύτερο μεικτό κλάσμα καταχρηστικό.</t>
        </r>
        <r>
          <rPr>
            <sz val="8"/>
            <color indexed="81"/>
            <rFont val="Tahoma"/>
            <family val="2"/>
            <charset val="161"/>
          </rPr>
          <t xml:space="preserve">
</t>
        </r>
      </text>
    </comment>
    <comment ref="L445" authorId="0">
      <text>
        <r>
          <rPr>
            <b/>
            <sz val="8"/>
            <color indexed="81"/>
            <rFont val="Tahoma"/>
            <family val="2"/>
            <charset val="161"/>
          </rPr>
          <t>Ξαναγράψε το πρώτο κλάσμα όπως είναι.</t>
        </r>
      </text>
    </comment>
    <comment ref="N445" authorId="0">
      <text>
        <r>
          <rPr>
            <b/>
            <sz val="8"/>
            <color indexed="81"/>
            <rFont val="Tahoma"/>
            <family val="2"/>
            <charset val="161"/>
          </rPr>
          <t>Αντίστρεψε το δεύτερο κλάσμα.</t>
        </r>
        <r>
          <rPr>
            <sz val="8"/>
            <color indexed="81"/>
            <rFont val="Tahoma"/>
            <family val="2"/>
            <charset val="161"/>
          </rPr>
          <t xml:space="preserve">
</t>
        </r>
      </text>
    </comment>
    <comment ref="P445" authorId="0">
      <text>
        <r>
          <rPr>
            <sz val="8"/>
            <color indexed="81"/>
            <rFont val="Tahoma"/>
            <family val="2"/>
            <charset val="161"/>
          </rPr>
          <t xml:space="preserve">Κάνε το καταχρηστικό κλάσμα, μεικτό.
</t>
        </r>
      </text>
    </comment>
    <comment ref="R445" authorId="0">
      <text>
        <r>
          <rPr>
            <sz val="8"/>
            <color indexed="81"/>
            <rFont val="Tahoma"/>
            <family val="2"/>
          </rPr>
          <t>Κάνε το καταχρηστικό κλάσμα μεικτό. 
Εδώ γράψε τον ακέραιο και δίπλα το κλάσμα που μένει.</t>
        </r>
        <r>
          <rPr>
            <b/>
            <sz val="8"/>
            <color indexed="81"/>
            <rFont val="Tahoma"/>
            <family val="2"/>
          </rPr>
          <t xml:space="preserve">
</t>
        </r>
      </text>
    </comment>
    <comment ref="N448" authorId="0">
      <text>
        <r>
          <rPr>
            <sz val="8"/>
            <color indexed="81"/>
            <rFont val="Tahoma"/>
            <family val="2"/>
            <charset val="161"/>
          </rPr>
          <t xml:space="preserve">Απλοποίησε
</t>
        </r>
      </text>
    </comment>
    <comment ref="L453" authorId="0">
      <text>
        <r>
          <rPr>
            <sz val="8"/>
            <color indexed="81"/>
            <rFont val="Tahoma"/>
            <family val="2"/>
            <charset val="161"/>
          </rPr>
          <t xml:space="preserve">Απλοποίησε
</t>
        </r>
      </text>
    </comment>
    <comment ref="N453" authorId="0">
      <text>
        <r>
          <rPr>
            <sz val="8"/>
            <color indexed="81"/>
            <rFont val="Tahoma"/>
            <family val="2"/>
            <charset val="161"/>
          </rPr>
          <t xml:space="preserve">Απλοποίησε
</t>
        </r>
      </text>
    </comment>
    <comment ref="H454"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J454" authorId="0">
      <text>
        <r>
          <rPr>
            <b/>
            <sz val="8"/>
            <color indexed="81"/>
            <rFont val="Tahoma"/>
            <family val="2"/>
            <charset val="161"/>
          </rPr>
          <t>Κάνε το δεύτερο μεικτό κλάσμα καταχρηστικό.</t>
        </r>
        <r>
          <rPr>
            <sz val="8"/>
            <color indexed="81"/>
            <rFont val="Tahoma"/>
            <family val="2"/>
            <charset val="161"/>
          </rPr>
          <t xml:space="preserve">
</t>
        </r>
      </text>
    </comment>
    <comment ref="L454" authorId="0">
      <text>
        <r>
          <rPr>
            <b/>
            <sz val="8"/>
            <color indexed="81"/>
            <rFont val="Tahoma"/>
            <family val="2"/>
            <charset val="161"/>
          </rPr>
          <t>Ξαναγράψε το πρώτο κλάσμα όπως είναι.</t>
        </r>
      </text>
    </comment>
    <comment ref="N454" authorId="0">
      <text>
        <r>
          <rPr>
            <b/>
            <sz val="8"/>
            <color indexed="81"/>
            <rFont val="Tahoma"/>
            <family val="2"/>
            <charset val="161"/>
          </rPr>
          <t>Αντίστρεψε το δεύτερο κλάσμα.</t>
        </r>
        <r>
          <rPr>
            <sz val="8"/>
            <color indexed="81"/>
            <rFont val="Tahoma"/>
            <family val="2"/>
            <charset val="161"/>
          </rPr>
          <t xml:space="preserve">
</t>
        </r>
      </text>
    </comment>
    <comment ref="P454" authorId="0">
      <text>
        <r>
          <rPr>
            <sz val="8"/>
            <color indexed="81"/>
            <rFont val="Tahoma"/>
            <family val="2"/>
            <charset val="161"/>
          </rPr>
          <t xml:space="preserve">Κάνε το καταχρηστικό κλάσμα, μεικτό.
</t>
        </r>
      </text>
    </comment>
    <comment ref="R454" authorId="0">
      <text>
        <r>
          <rPr>
            <sz val="8"/>
            <color indexed="81"/>
            <rFont val="Tahoma"/>
            <family val="2"/>
          </rPr>
          <t>Κάνε το καταχρηστικό κλάσμα μεικτό. 
Εδώ γράψε τον ακέραιο και δίπλα το κλάσμα που μένει.</t>
        </r>
        <r>
          <rPr>
            <b/>
            <sz val="8"/>
            <color indexed="81"/>
            <rFont val="Tahoma"/>
            <family val="2"/>
          </rPr>
          <t xml:space="preserve">
</t>
        </r>
      </text>
    </comment>
    <comment ref="L457" authorId="0">
      <text>
        <r>
          <rPr>
            <sz val="8"/>
            <color indexed="81"/>
            <rFont val="Tahoma"/>
            <family val="2"/>
            <charset val="161"/>
          </rPr>
          <t xml:space="preserve">Απλοποίησε
</t>
        </r>
      </text>
    </comment>
    <comment ref="N457" authorId="0">
      <text>
        <r>
          <rPr>
            <sz val="8"/>
            <color indexed="81"/>
            <rFont val="Tahoma"/>
            <family val="2"/>
            <charset val="161"/>
          </rPr>
          <t xml:space="preserve">Απλοποίησε
</t>
        </r>
      </text>
    </comment>
    <comment ref="L462" authorId="0">
      <text>
        <r>
          <rPr>
            <sz val="8"/>
            <color indexed="81"/>
            <rFont val="Tahoma"/>
            <family val="2"/>
            <charset val="161"/>
          </rPr>
          <t xml:space="preserve">Απλοποίησε
</t>
        </r>
      </text>
    </comment>
    <comment ref="N462" authorId="0">
      <text>
        <r>
          <rPr>
            <sz val="8"/>
            <color indexed="81"/>
            <rFont val="Tahoma"/>
            <family val="2"/>
            <charset val="161"/>
          </rPr>
          <t xml:space="preserve">Απλοποίησε
</t>
        </r>
      </text>
    </comment>
    <comment ref="H463"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J463" authorId="0">
      <text>
        <r>
          <rPr>
            <b/>
            <sz val="8"/>
            <color indexed="81"/>
            <rFont val="Tahoma"/>
            <family val="2"/>
            <charset val="161"/>
          </rPr>
          <t>Κάνε το δεύτερο μεικτό κλάσμα καταχρηστικό.</t>
        </r>
        <r>
          <rPr>
            <sz val="8"/>
            <color indexed="81"/>
            <rFont val="Tahoma"/>
            <family val="2"/>
            <charset val="161"/>
          </rPr>
          <t xml:space="preserve">
</t>
        </r>
      </text>
    </comment>
    <comment ref="L463" authorId="0">
      <text>
        <r>
          <rPr>
            <b/>
            <sz val="8"/>
            <color indexed="81"/>
            <rFont val="Tahoma"/>
            <family val="2"/>
            <charset val="161"/>
          </rPr>
          <t>Ξαναγράψε το πρώτο κλάσμα όπως είναι.</t>
        </r>
      </text>
    </comment>
    <comment ref="N463" authorId="0">
      <text>
        <r>
          <rPr>
            <b/>
            <sz val="8"/>
            <color indexed="81"/>
            <rFont val="Tahoma"/>
            <family val="2"/>
            <charset val="161"/>
          </rPr>
          <t>Αντίστρεψε το δεύτερο κλάσμα.</t>
        </r>
        <r>
          <rPr>
            <sz val="8"/>
            <color indexed="81"/>
            <rFont val="Tahoma"/>
            <family val="2"/>
            <charset val="161"/>
          </rPr>
          <t xml:space="preserve">
</t>
        </r>
      </text>
    </comment>
    <comment ref="P463" authorId="0">
      <text>
        <r>
          <rPr>
            <sz val="8"/>
            <color indexed="81"/>
            <rFont val="Tahoma"/>
            <family val="2"/>
            <charset val="161"/>
          </rPr>
          <t xml:space="preserve">Κάνε το καταχρηστικό κλάσμα, μεικτό.
</t>
        </r>
      </text>
    </comment>
    <comment ref="R463" authorId="0">
      <text>
        <r>
          <rPr>
            <sz val="8"/>
            <color indexed="81"/>
            <rFont val="Tahoma"/>
            <family val="2"/>
          </rPr>
          <t>Κάνε το καταχρηστικό κλάσμα μεικτό. 
Εδώ γράψε τον ακέραιο και δίπλα το κλάσμα που μένει.</t>
        </r>
        <r>
          <rPr>
            <b/>
            <sz val="8"/>
            <color indexed="81"/>
            <rFont val="Tahoma"/>
            <family val="2"/>
          </rPr>
          <t xml:space="preserve">
</t>
        </r>
      </text>
    </comment>
    <comment ref="L466" authorId="0">
      <text>
        <r>
          <rPr>
            <sz val="8"/>
            <color indexed="81"/>
            <rFont val="Tahoma"/>
            <family val="2"/>
            <charset val="161"/>
          </rPr>
          <t xml:space="preserve">Απλοποίησε
</t>
        </r>
      </text>
    </comment>
    <comment ref="N466" authorId="0">
      <text>
        <r>
          <rPr>
            <sz val="8"/>
            <color indexed="81"/>
            <rFont val="Tahoma"/>
            <family val="2"/>
            <charset val="161"/>
          </rPr>
          <t xml:space="preserve">Απλοποίησε
</t>
        </r>
      </text>
    </comment>
    <comment ref="L470" authorId="0">
      <text>
        <r>
          <rPr>
            <sz val="8"/>
            <color indexed="81"/>
            <rFont val="Tahoma"/>
            <family val="2"/>
            <charset val="161"/>
          </rPr>
          <t xml:space="preserve">Απλοποίησε
</t>
        </r>
      </text>
    </comment>
    <comment ref="H471"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J471" authorId="0">
      <text>
        <r>
          <rPr>
            <b/>
            <sz val="8"/>
            <color indexed="81"/>
            <rFont val="Tahoma"/>
            <family val="2"/>
            <charset val="161"/>
          </rPr>
          <t>Κάνε το δεύτερο μεικτό κλάσμα καταχρηστικό.</t>
        </r>
        <r>
          <rPr>
            <sz val="8"/>
            <color indexed="81"/>
            <rFont val="Tahoma"/>
            <family val="2"/>
            <charset val="161"/>
          </rPr>
          <t xml:space="preserve">
</t>
        </r>
      </text>
    </comment>
    <comment ref="L471" authorId="0">
      <text>
        <r>
          <rPr>
            <b/>
            <sz val="8"/>
            <color indexed="81"/>
            <rFont val="Tahoma"/>
            <family val="2"/>
            <charset val="161"/>
          </rPr>
          <t>Ξαναγράψε το πρώτο κλάσμα όπως είναι.</t>
        </r>
      </text>
    </comment>
    <comment ref="N471" authorId="0">
      <text>
        <r>
          <rPr>
            <b/>
            <sz val="8"/>
            <color indexed="81"/>
            <rFont val="Tahoma"/>
            <family val="2"/>
            <charset val="161"/>
          </rPr>
          <t>Αντίστρεψε το δεύτερο κλάσμα.</t>
        </r>
        <r>
          <rPr>
            <sz val="8"/>
            <color indexed="81"/>
            <rFont val="Tahoma"/>
            <family val="2"/>
            <charset val="161"/>
          </rPr>
          <t xml:space="preserve">
</t>
        </r>
      </text>
    </comment>
    <comment ref="P471" authorId="0">
      <text>
        <r>
          <rPr>
            <sz val="8"/>
            <color indexed="81"/>
            <rFont val="Tahoma"/>
            <family val="2"/>
            <charset val="161"/>
          </rPr>
          <t xml:space="preserve">Κάνε το καταχρηστικό κλάσμα, μεικτό.
</t>
        </r>
      </text>
    </comment>
    <comment ref="R471" authorId="0">
      <text>
        <r>
          <rPr>
            <sz val="8"/>
            <color indexed="81"/>
            <rFont val="Tahoma"/>
            <family val="2"/>
          </rPr>
          <t>Κάνε το καταχρηστικό κλάσμα μεικτό. 
Εδώ γράψε τον ακέραιο και δίπλα το κλάσμα που μένει.</t>
        </r>
        <r>
          <rPr>
            <b/>
            <sz val="8"/>
            <color indexed="81"/>
            <rFont val="Tahoma"/>
            <family val="2"/>
          </rPr>
          <t xml:space="preserve">
</t>
        </r>
      </text>
    </comment>
    <comment ref="N474" authorId="0">
      <text>
        <r>
          <rPr>
            <sz val="8"/>
            <color indexed="81"/>
            <rFont val="Tahoma"/>
            <family val="2"/>
            <charset val="161"/>
          </rPr>
          <t xml:space="preserve">Απλοποίησε
</t>
        </r>
      </text>
    </comment>
    <comment ref="L478" authorId="0">
      <text>
        <r>
          <rPr>
            <sz val="8"/>
            <color indexed="81"/>
            <rFont val="Tahoma"/>
            <family val="2"/>
            <charset val="161"/>
          </rPr>
          <t xml:space="preserve">Απλοποίησε
</t>
        </r>
      </text>
    </comment>
    <comment ref="H479"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J479" authorId="0">
      <text>
        <r>
          <rPr>
            <b/>
            <sz val="8"/>
            <color indexed="81"/>
            <rFont val="Tahoma"/>
            <family val="2"/>
            <charset val="161"/>
          </rPr>
          <t>Κάνε το δεύτερο μεικτό κλάσμα καταχρηστικό.</t>
        </r>
        <r>
          <rPr>
            <sz val="8"/>
            <color indexed="81"/>
            <rFont val="Tahoma"/>
            <family val="2"/>
            <charset val="161"/>
          </rPr>
          <t xml:space="preserve">
</t>
        </r>
      </text>
    </comment>
    <comment ref="L479" authorId="0">
      <text>
        <r>
          <rPr>
            <b/>
            <sz val="8"/>
            <color indexed="81"/>
            <rFont val="Tahoma"/>
            <family val="2"/>
            <charset val="161"/>
          </rPr>
          <t>Ξαναγράψε το πρώτο κλάσμα όπως είναι.</t>
        </r>
      </text>
    </comment>
    <comment ref="N479" authorId="0">
      <text>
        <r>
          <rPr>
            <b/>
            <sz val="8"/>
            <color indexed="81"/>
            <rFont val="Tahoma"/>
            <family val="2"/>
            <charset val="161"/>
          </rPr>
          <t>Αντίστρεψε το δεύτερο κλάσμα.</t>
        </r>
        <r>
          <rPr>
            <sz val="8"/>
            <color indexed="81"/>
            <rFont val="Tahoma"/>
            <family val="2"/>
            <charset val="161"/>
          </rPr>
          <t xml:space="preserve">
</t>
        </r>
      </text>
    </comment>
    <comment ref="P479" authorId="0">
      <text>
        <r>
          <rPr>
            <sz val="8"/>
            <color indexed="81"/>
            <rFont val="Tahoma"/>
            <family val="2"/>
            <charset val="161"/>
          </rPr>
          <t xml:space="preserve">Κάνε το καταχρηστικό κλάσμα, μεικτό.
</t>
        </r>
      </text>
    </comment>
    <comment ref="R479" authorId="0">
      <text>
        <r>
          <rPr>
            <sz val="8"/>
            <color indexed="81"/>
            <rFont val="Tahoma"/>
            <family val="2"/>
          </rPr>
          <t>Κάνε το καταχρηστικό κλάσμα μεικτό. 
Εδώ γράψε τον ακέραιο και δίπλα το κλάσμα που μένει.</t>
        </r>
        <r>
          <rPr>
            <b/>
            <sz val="8"/>
            <color indexed="81"/>
            <rFont val="Tahoma"/>
            <family val="2"/>
          </rPr>
          <t xml:space="preserve">
</t>
        </r>
      </text>
    </comment>
    <comment ref="N482" authorId="0">
      <text>
        <r>
          <rPr>
            <sz val="8"/>
            <color indexed="81"/>
            <rFont val="Tahoma"/>
            <family val="2"/>
            <charset val="161"/>
          </rPr>
          <t xml:space="preserve">Απλοποίησε
</t>
        </r>
      </text>
    </comment>
    <comment ref="L486" authorId="0">
      <text>
        <r>
          <rPr>
            <sz val="8"/>
            <color indexed="81"/>
            <rFont val="Tahoma"/>
            <family val="2"/>
            <charset val="161"/>
          </rPr>
          <t xml:space="preserve">Απλοποίησε
</t>
        </r>
      </text>
    </comment>
    <comment ref="H487"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J487" authorId="0">
      <text>
        <r>
          <rPr>
            <b/>
            <sz val="8"/>
            <color indexed="81"/>
            <rFont val="Tahoma"/>
            <family val="2"/>
            <charset val="161"/>
          </rPr>
          <t>Κάνε το δεύτερο μεικτό κλάσμα καταχρηστικό.</t>
        </r>
        <r>
          <rPr>
            <sz val="8"/>
            <color indexed="81"/>
            <rFont val="Tahoma"/>
            <family val="2"/>
            <charset val="161"/>
          </rPr>
          <t xml:space="preserve">
</t>
        </r>
      </text>
    </comment>
    <comment ref="L487" authorId="0">
      <text>
        <r>
          <rPr>
            <b/>
            <sz val="8"/>
            <color indexed="81"/>
            <rFont val="Tahoma"/>
            <family val="2"/>
            <charset val="161"/>
          </rPr>
          <t>Ξαναγράψε το πρώτο κλάσμα όπως είναι.</t>
        </r>
      </text>
    </comment>
    <comment ref="N487" authorId="0">
      <text>
        <r>
          <rPr>
            <b/>
            <sz val="8"/>
            <color indexed="81"/>
            <rFont val="Tahoma"/>
            <family val="2"/>
            <charset val="161"/>
          </rPr>
          <t>Αντίστρεψε το δεύτερο κλάσμα.</t>
        </r>
        <r>
          <rPr>
            <sz val="8"/>
            <color indexed="81"/>
            <rFont val="Tahoma"/>
            <family val="2"/>
            <charset val="161"/>
          </rPr>
          <t xml:space="preserve">
</t>
        </r>
      </text>
    </comment>
    <comment ref="P487" authorId="0">
      <text>
        <r>
          <rPr>
            <sz val="8"/>
            <color indexed="81"/>
            <rFont val="Tahoma"/>
            <family val="2"/>
            <charset val="161"/>
          </rPr>
          <t xml:space="preserve">Κάνε το καταχρηστικό κλάσμα, μεικτό.
</t>
        </r>
      </text>
    </comment>
    <comment ref="R487" authorId="0">
      <text>
        <r>
          <rPr>
            <sz val="8"/>
            <color indexed="81"/>
            <rFont val="Tahoma"/>
            <family val="2"/>
          </rPr>
          <t>Κάνε το καταχρηστικό κλάσμα μεικτό. 
Εδώ γράψε τον ακέραιο και δίπλα το κλάσμα που μένει.</t>
        </r>
        <r>
          <rPr>
            <b/>
            <sz val="8"/>
            <color indexed="81"/>
            <rFont val="Tahoma"/>
            <family val="2"/>
          </rPr>
          <t xml:space="preserve">
</t>
        </r>
      </text>
    </comment>
    <comment ref="N490" authorId="0">
      <text>
        <r>
          <rPr>
            <sz val="8"/>
            <color indexed="81"/>
            <rFont val="Tahoma"/>
            <family val="2"/>
            <charset val="161"/>
          </rPr>
          <t xml:space="preserve">Απλοποίησε
</t>
        </r>
      </text>
    </comment>
    <comment ref="L494" authorId="0">
      <text>
        <r>
          <rPr>
            <sz val="8"/>
            <color indexed="81"/>
            <rFont val="Tahoma"/>
            <family val="2"/>
            <charset val="161"/>
          </rPr>
          <t xml:space="preserve">Απλοποίησε
</t>
        </r>
      </text>
    </comment>
    <comment ref="H495"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J495" authorId="0">
      <text>
        <r>
          <rPr>
            <b/>
            <sz val="8"/>
            <color indexed="81"/>
            <rFont val="Tahoma"/>
            <family val="2"/>
            <charset val="161"/>
          </rPr>
          <t>Κάνε το δεύτερο μεικτό κλάσμα καταχρηστικό.</t>
        </r>
        <r>
          <rPr>
            <sz val="8"/>
            <color indexed="81"/>
            <rFont val="Tahoma"/>
            <family val="2"/>
            <charset val="161"/>
          </rPr>
          <t xml:space="preserve">
</t>
        </r>
      </text>
    </comment>
    <comment ref="L495" authorId="0">
      <text>
        <r>
          <rPr>
            <b/>
            <sz val="8"/>
            <color indexed="81"/>
            <rFont val="Tahoma"/>
            <family val="2"/>
            <charset val="161"/>
          </rPr>
          <t>Ξαναγράψε το πρώτο κλάσμα όπως είναι.</t>
        </r>
      </text>
    </comment>
    <comment ref="N495" authorId="0">
      <text>
        <r>
          <rPr>
            <b/>
            <sz val="8"/>
            <color indexed="81"/>
            <rFont val="Tahoma"/>
            <family val="2"/>
            <charset val="161"/>
          </rPr>
          <t>Αντίστρεψε το δεύτερο κλάσμα.</t>
        </r>
        <r>
          <rPr>
            <sz val="8"/>
            <color indexed="81"/>
            <rFont val="Tahoma"/>
            <family val="2"/>
            <charset val="161"/>
          </rPr>
          <t xml:space="preserve">
</t>
        </r>
      </text>
    </comment>
    <comment ref="P495" authorId="0">
      <text>
        <r>
          <rPr>
            <sz val="8"/>
            <color indexed="81"/>
            <rFont val="Tahoma"/>
            <family val="2"/>
            <charset val="161"/>
          </rPr>
          <t xml:space="preserve">Κάνε το καταχρηστικό κλάσμα, μεικτό.
</t>
        </r>
      </text>
    </comment>
    <comment ref="R495" authorId="0">
      <text>
        <r>
          <rPr>
            <sz val="8"/>
            <color indexed="81"/>
            <rFont val="Tahoma"/>
            <family val="2"/>
          </rPr>
          <t>Κάνε το καταχρηστικό κλάσμα μεικτό. 
Εδώ γράψε τον ακέραιο και δίπλα το κλάσμα που μένει.</t>
        </r>
        <r>
          <rPr>
            <b/>
            <sz val="8"/>
            <color indexed="81"/>
            <rFont val="Tahoma"/>
            <family val="2"/>
          </rPr>
          <t xml:space="preserve">
</t>
        </r>
      </text>
    </comment>
    <comment ref="N498" authorId="0">
      <text>
        <r>
          <rPr>
            <sz val="8"/>
            <color indexed="81"/>
            <rFont val="Tahoma"/>
            <family val="2"/>
            <charset val="161"/>
          </rPr>
          <t xml:space="preserve">Απλοποίησε
</t>
        </r>
      </text>
    </comment>
    <comment ref="L502" authorId="0">
      <text>
        <r>
          <rPr>
            <sz val="8"/>
            <color indexed="81"/>
            <rFont val="Tahoma"/>
            <family val="2"/>
            <charset val="161"/>
          </rPr>
          <t xml:space="preserve">Απλοποίησε
</t>
        </r>
      </text>
    </comment>
    <comment ref="H503"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J503" authorId="0">
      <text>
        <r>
          <rPr>
            <b/>
            <sz val="8"/>
            <color indexed="81"/>
            <rFont val="Tahoma"/>
            <family val="2"/>
            <charset val="161"/>
          </rPr>
          <t>Κάνε το δεύτερο μεικτό κλάσμα καταχρηστικό.</t>
        </r>
        <r>
          <rPr>
            <sz val="8"/>
            <color indexed="81"/>
            <rFont val="Tahoma"/>
            <family val="2"/>
            <charset val="161"/>
          </rPr>
          <t xml:space="preserve">
</t>
        </r>
      </text>
    </comment>
    <comment ref="L503" authorId="0">
      <text>
        <r>
          <rPr>
            <b/>
            <sz val="8"/>
            <color indexed="81"/>
            <rFont val="Tahoma"/>
            <family val="2"/>
            <charset val="161"/>
          </rPr>
          <t>Ξαναγράψε το πρώτο κλάσμα όπως είναι.</t>
        </r>
      </text>
    </comment>
    <comment ref="N503" authorId="0">
      <text>
        <r>
          <rPr>
            <b/>
            <sz val="8"/>
            <color indexed="81"/>
            <rFont val="Tahoma"/>
            <family val="2"/>
            <charset val="161"/>
          </rPr>
          <t>Αντίστρεψε το δεύτερο κλάσμα.</t>
        </r>
        <r>
          <rPr>
            <sz val="8"/>
            <color indexed="81"/>
            <rFont val="Tahoma"/>
            <family val="2"/>
            <charset val="161"/>
          </rPr>
          <t xml:space="preserve">
</t>
        </r>
      </text>
    </comment>
    <comment ref="P503" authorId="0">
      <text>
        <r>
          <rPr>
            <sz val="8"/>
            <color indexed="81"/>
            <rFont val="Tahoma"/>
            <family val="2"/>
            <charset val="161"/>
          </rPr>
          <t xml:space="preserve">Κάνε το καταχρηστικό κλάσμα, μεικτό.
</t>
        </r>
      </text>
    </comment>
    <comment ref="R503" authorId="0">
      <text>
        <r>
          <rPr>
            <sz val="8"/>
            <color indexed="81"/>
            <rFont val="Tahoma"/>
            <family val="2"/>
          </rPr>
          <t>Κάνε το καταχρηστικό κλάσμα μεικτό. 
Εδώ γράψε τον ακέραιο και δίπλα το κλάσμα που μένει.</t>
        </r>
        <r>
          <rPr>
            <b/>
            <sz val="8"/>
            <color indexed="81"/>
            <rFont val="Tahoma"/>
            <family val="2"/>
          </rPr>
          <t xml:space="preserve">
</t>
        </r>
      </text>
    </comment>
    <comment ref="N506" authorId="0">
      <text>
        <r>
          <rPr>
            <sz val="8"/>
            <color indexed="81"/>
            <rFont val="Tahoma"/>
            <family val="2"/>
            <charset val="161"/>
          </rPr>
          <t xml:space="preserve">Απλοποίησε
</t>
        </r>
      </text>
    </comment>
    <comment ref="N511" authorId="0">
      <text>
        <r>
          <rPr>
            <sz val="8"/>
            <color indexed="81"/>
            <rFont val="Tahoma"/>
            <family val="2"/>
            <charset val="161"/>
          </rPr>
          <t xml:space="preserve">Απλοποίησε
</t>
        </r>
      </text>
    </comment>
    <comment ref="H512"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J512" authorId="0">
      <text>
        <r>
          <rPr>
            <b/>
            <sz val="8"/>
            <color indexed="81"/>
            <rFont val="Tahoma"/>
            <family val="2"/>
            <charset val="161"/>
          </rPr>
          <t>Κάνε το δεύτερο μεικτό κλάσμα καταχρηστικό.</t>
        </r>
        <r>
          <rPr>
            <sz val="8"/>
            <color indexed="81"/>
            <rFont val="Tahoma"/>
            <family val="2"/>
            <charset val="161"/>
          </rPr>
          <t xml:space="preserve">
</t>
        </r>
      </text>
    </comment>
    <comment ref="L512" authorId="0">
      <text>
        <r>
          <rPr>
            <b/>
            <sz val="8"/>
            <color indexed="81"/>
            <rFont val="Tahoma"/>
            <family val="2"/>
            <charset val="161"/>
          </rPr>
          <t>Ξαναγράψε το πρώτο κλάσμα όπως είναι.</t>
        </r>
      </text>
    </comment>
    <comment ref="N512" authorId="0">
      <text>
        <r>
          <rPr>
            <b/>
            <sz val="8"/>
            <color indexed="81"/>
            <rFont val="Tahoma"/>
            <family val="2"/>
            <charset val="161"/>
          </rPr>
          <t>Αντίστρεψε το δεύτερο κλάσμα.</t>
        </r>
        <r>
          <rPr>
            <sz val="8"/>
            <color indexed="81"/>
            <rFont val="Tahoma"/>
            <family val="2"/>
            <charset val="161"/>
          </rPr>
          <t xml:space="preserve">
</t>
        </r>
      </text>
    </comment>
    <comment ref="L515" authorId="0">
      <text>
        <r>
          <rPr>
            <sz val="8"/>
            <color indexed="81"/>
            <rFont val="Tahoma"/>
            <family val="2"/>
            <charset val="161"/>
          </rPr>
          <t xml:space="preserve">Απλοποίησε
</t>
        </r>
      </text>
    </comment>
    <comment ref="L519" authorId="0">
      <text>
        <r>
          <rPr>
            <sz val="8"/>
            <color indexed="81"/>
            <rFont val="Tahoma"/>
            <family val="2"/>
            <charset val="161"/>
          </rPr>
          <t xml:space="preserve">Απλοποίησε
</t>
        </r>
      </text>
    </comment>
    <comment ref="N519" authorId="0">
      <text>
        <r>
          <rPr>
            <sz val="8"/>
            <color indexed="81"/>
            <rFont val="Tahoma"/>
            <family val="2"/>
            <charset val="161"/>
          </rPr>
          <t xml:space="preserve">Απλοποίησε
</t>
        </r>
      </text>
    </comment>
    <comment ref="H520" authorId="0">
      <text>
        <r>
          <rPr>
            <b/>
            <sz val="8"/>
            <color indexed="81"/>
            <rFont val="Tahoma"/>
            <family val="2"/>
            <charset val="161"/>
          </rPr>
          <t>Κάνε το μεικτό κλάσμα καταχρηστικό.</t>
        </r>
        <r>
          <rPr>
            <sz val="8"/>
            <color indexed="81"/>
            <rFont val="Tahoma"/>
            <family val="2"/>
            <charset val="161"/>
          </rPr>
          <t xml:space="preserve">
</t>
        </r>
      </text>
    </comment>
    <comment ref="J520" authorId="0">
      <text>
        <r>
          <rPr>
            <b/>
            <sz val="8"/>
            <color indexed="81"/>
            <rFont val="Tahoma"/>
            <family val="2"/>
            <charset val="161"/>
          </rPr>
          <t>Κάνε το δεύτερο μεικτό κλάσμα καταχρηστικό.</t>
        </r>
        <r>
          <rPr>
            <sz val="8"/>
            <color indexed="81"/>
            <rFont val="Tahoma"/>
            <family val="2"/>
            <charset val="161"/>
          </rPr>
          <t xml:space="preserve">
</t>
        </r>
      </text>
    </comment>
    <comment ref="L520" authorId="0">
      <text>
        <r>
          <rPr>
            <b/>
            <sz val="8"/>
            <color indexed="81"/>
            <rFont val="Tahoma"/>
            <family val="2"/>
            <charset val="161"/>
          </rPr>
          <t>Ξαναγράψε το πρώτο κλάσμα όπως είναι.</t>
        </r>
      </text>
    </comment>
    <comment ref="N520" authorId="0">
      <text>
        <r>
          <rPr>
            <b/>
            <sz val="8"/>
            <color indexed="81"/>
            <rFont val="Tahoma"/>
            <family val="2"/>
            <charset val="161"/>
          </rPr>
          <t>Αντίστρεψε το δεύτερο κλάσμα.</t>
        </r>
        <r>
          <rPr>
            <sz val="8"/>
            <color indexed="81"/>
            <rFont val="Tahoma"/>
            <family val="2"/>
            <charset val="161"/>
          </rPr>
          <t xml:space="preserve">
</t>
        </r>
      </text>
    </comment>
    <comment ref="L523" authorId="0">
      <text>
        <r>
          <rPr>
            <sz val="8"/>
            <color indexed="81"/>
            <rFont val="Tahoma"/>
            <family val="2"/>
            <charset val="161"/>
          </rPr>
          <t xml:space="preserve">Απλοποίησε
</t>
        </r>
      </text>
    </comment>
    <comment ref="N523" authorId="0">
      <text>
        <r>
          <rPr>
            <sz val="8"/>
            <color indexed="81"/>
            <rFont val="Tahoma"/>
            <family val="2"/>
            <charset val="161"/>
          </rPr>
          <t xml:space="preserve">Απλοποίησε
</t>
        </r>
      </text>
    </comment>
  </commentList>
</comments>
</file>

<file path=xl/comments8.xml><?xml version="1.0" encoding="utf-8"?>
<comments xmlns="http://schemas.openxmlformats.org/spreadsheetml/2006/main">
  <authors>
    <author>a</author>
  </authors>
  <commentList>
    <comment ref="B25"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D25"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N27" authorId="0">
      <text>
        <r>
          <rPr>
            <b/>
            <sz val="8"/>
            <color indexed="81"/>
            <rFont val="Tahoma"/>
            <family val="2"/>
            <charset val="161"/>
          </rPr>
          <t>1. Βρες το Ε.Κ.Π. για να κάνεις τα κλάσματα ομώνυμα.
2. Βρες πόσες φορές χωρά ο  παρονομαστής του κλάσματος στο Ε.Κ.Π. και γράψε το πάνω από τις κούπες.
3. Διαίρεσε τους αριθμητές των ομώνυμων κλασμάτων που βρήκες.
4. Αν το κλάσμα που βρήκες είναι καταχρηστικό κάνε το κλάσμα μικτό.</t>
        </r>
        <r>
          <rPr>
            <sz val="8"/>
            <color indexed="81"/>
            <rFont val="Tahoma"/>
            <family val="2"/>
            <charset val="161"/>
          </rPr>
          <t xml:space="preserve">
</t>
        </r>
      </text>
    </comment>
    <comment ref="B29" authorId="0">
      <text>
        <r>
          <rPr>
            <b/>
            <sz val="8"/>
            <color indexed="81"/>
            <rFont val="Tahoma"/>
            <family val="2"/>
            <charset val="161"/>
          </rPr>
          <t>Πολλαπλάσια των παρονομαστών
2={2,4,6,8,10,12,14,16,…}
Πολλαπλάσια του 
3={3,6,9,12,……}</t>
        </r>
        <r>
          <rPr>
            <sz val="8"/>
            <color indexed="81"/>
            <rFont val="Tahoma"/>
            <family val="2"/>
            <charset val="161"/>
          </rPr>
          <t xml:space="preserve">
</t>
        </r>
      </text>
    </comment>
    <comment ref="C29" authorId="0">
      <text>
        <r>
          <rPr>
            <sz val="8"/>
            <color indexed="81"/>
            <rFont val="Tahoma"/>
            <family val="2"/>
            <charset val="161"/>
          </rPr>
          <t xml:space="preserve">Γράψε το Ε.Κ.Π.
</t>
        </r>
      </text>
    </comment>
    <comment ref="B33"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D33"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N35" authorId="0">
      <text>
        <r>
          <rPr>
            <b/>
            <sz val="8"/>
            <color indexed="81"/>
            <rFont val="Tahoma"/>
            <family val="2"/>
            <charset val="161"/>
          </rPr>
          <t>1. Βρες το Ε.Κ.Π. για να κάνεις τα κλάσματα ομώνυμα.
2. Βρες πόσες φορές χωρά ο  παρονομαστής του κλάσματος στο Ε.Κ.Π. και γράψε το πάνω από τις κούπες.
3. Διαίρεσε τους αριθμητές των ομώνυμων κλασμάτων που βρήκες.
4. Αν το κλάσμα που βρήκες είναι καταχρηστικό κάνε το κλάσμα μικτό.</t>
        </r>
        <r>
          <rPr>
            <sz val="8"/>
            <color indexed="81"/>
            <rFont val="Tahoma"/>
            <family val="2"/>
            <charset val="161"/>
          </rPr>
          <t xml:space="preserve">
</t>
        </r>
      </text>
    </comment>
    <comment ref="B37" authorId="0">
      <text>
        <r>
          <rPr>
            <b/>
            <sz val="8"/>
            <color indexed="81"/>
            <rFont val="Tahoma"/>
            <family val="2"/>
            <charset val="161"/>
          </rPr>
          <t>Πολλαπλάσια των παρονομαστών
2={2,4,6,8,10,12,14,16,…}
Πολλαπλάσια του 
3={3,6,9,12,……}</t>
        </r>
        <r>
          <rPr>
            <sz val="8"/>
            <color indexed="81"/>
            <rFont val="Tahoma"/>
            <family val="2"/>
            <charset val="161"/>
          </rPr>
          <t xml:space="preserve">
</t>
        </r>
      </text>
    </comment>
    <comment ref="C37" authorId="0">
      <text>
        <r>
          <rPr>
            <sz val="8"/>
            <color indexed="81"/>
            <rFont val="Tahoma"/>
            <family val="2"/>
            <charset val="161"/>
          </rPr>
          <t xml:space="preserve">Γράψε το Ε.Κ.Π.
</t>
        </r>
      </text>
    </comment>
    <comment ref="B41"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D41"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N43" authorId="0">
      <text>
        <r>
          <rPr>
            <b/>
            <sz val="8"/>
            <color indexed="81"/>
            <rFont val="Tahoma"/>
            <family val="2"/>
            <charset val="161"/>
          </rPr>
          <t>1. Βρες το Ε.Κ.Π. για να κάνεις τα κλάσματα ομώνυμα.
2. Βρες πόσες φορές χωρά ο  παρονομαστής του κλάσματος στο Ε.Κ.Π. και γράψε το πάνω από τις κούπες.
3. Διαίρεσε τους αριθμητές των ομώνυμων κλασμάτων που βρήκες.
4. Αν το κλάσμα που βρήκες είναι καταχρηστικό κάνε το κλάσμα μικτό.</t>
        </r>
        <r>
          <rPr>
            <sz val="8"/>
            <color indexed="81"/>
            <rFont val="Tahoma"/>
            <family val="2"/>
            <charset val="161"/>
          </rPr>
          <t xml:space="preserve">
</t>
        </r>
      </text>
    </comment>
    <comment ref="B45" authorId="0">
      <text>
        <r>
          <rPr>
            <b/>
            <sz val="8"/>
            <color indexed="81"/>
            <rFont val="Tahoma"/>
            <family val="2"/>
            <charset val="161"/>
          </rPr>
          <t>Πολλαπλάσια των παρονομαστών
2={2,4,6,8,10,12,14,16,…}
4={4,8,12,16,……}</t>
        </r>
        <r>
          <rPr>
            <sz val="8"/>
            <color indexed="81"/>
            <rFont val="Tahoma"/>
            <family val="2"/>
            <charset val="161"/>
          </rPr>
          <t xml:space="preserve">
</t>
        </r>
      </text>
    </comment>
    <comment ref="C45" authorId="0">
      <text>
        <r>
          <rPr>
            <sz val="8"/>
            <color indexed="81"/>
            <rFont val="Tahoma"/>
            <family val="2"/>
            <charset val="161"/>
          </rPr>
          <t xml:space="preserve">Γράψε το Ε.Κ.Π.
</t>
        </r>
      </text>
    </comment>
    <comment ref="B49"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D49"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N51" authorId="0">
      <text>
        <r>
          <rPr>
            <b/>
            <sz val="8"/>
            <color indexed="81"/>
            <rFont val="Tahoma"/>
            <family val="2"/>
            <charset val="161"/>
          </rPr>
          <t>1. Βρες το Ε.Κ.Π. για να κάνεις τα κλάσματα ομώνυμα.
2. Βρες πόσες φορές χωρά ο  παρονομαστής του κλάσματος στο Ε.Κ.Π. και γράψε το πάνω από τις κούπες.
3. Διαίρεσε τους αριθμητές των ομώνυμων κλασμάτων που βρήκες.
4. Αν το κλάσμα που βρήκες είναι καταχρηστικό κάνε το κλάσμα μικτό.</t>
        </r>
        <r>
          <rPr>
            <sz val="8"/>
            <color indexed="81"/>
            <rFont val="Tahoma"/>
            <family val="2"/>
            <charset val="161"/>
          </rPr>
          <t xml:space="preserve">
</t>
        </r>
      </text>
    </comment>
    <comment ref="B53" authorId="0">
      <text>
        <r>
          <rPr>
            <b/>
            <sz val="8"/>
            <color indexed="81"/>
            <rFont val="Tahoma"/>
            <family val="2"/>
            <charset val="161"/>
          </rPr>
          <t>Πολλαπλάσια των παρονομαστών
2={2,4,6,8,10,12,14,16,18,20…}
Πολλαπλάσια του 
5={5,10,15,20, ...}</t>
        </r>
        <r>
          <rPr>
            <sz val="8"/>
            <color indexed="81"/>
            <rFont val="Tahoma"/>
            <family val="2"/>
            <charset val="161"/>
          </rPr>
          <t xml:space="preserve">
</t>
        </r>
      </text>
    </comment>
    <comment ref="C53" authorId="0">
      <text>
        <r>
          <rPr>
            <sz val="8"/>
            <color indexed="81"/>
            <rFont val="Tahoma"/>
            <family val="2"/>
            <charset val="161"/>
          </rPr>
          <t xml:space="preserve">Γράψε το Ε.Κ.Π.
</t>
        </r>
      </text>
    </comment>
    <comment ref="B57"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D57"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N59" authorId="0">
      <text>
        <r>
          <rPr>
            <b/>
            <sz val="8"/>
            <color indexed="81"/>
            <rFont val="Tahoma"/>
            <family val="2"/>
            <charset val="161"/>
          </rPr>
          <t>1. Βρες το Ε.Κ.Π. για να κάνεις τα κλάσματα ομώνυμα.
2. Βρες πόσες φορές χωρά ο  παρονομαστής του κλάσματος στο Ε.Κ.Π. και γράψε το πάνω από τις κούπες.
3. Διαίρεσε τους αριθμητές των ομώνυμων κλασμάτων που βρήκες.
4. Αν το κλάσμα που βρήκες είναι καταχρηστικό κάνε το κλάσμα μικτό.</t>
        </r>
        <r>
          <rPr>
            <sz val="8"/>
            <color indexed="81"/>
            <rFont val="Tahoma"/>
            <family val="2"/>
            <charset val="161"/>
          </rPr>
          <t xml:space="preserve">
</t>
        </r>
      </text>
    </comment>
    <comment ref="B61" authorId="0">
      <text>
        <r>
          <rPr>
            <b/>
            <sz val="8"/>
            <color indexed="81"/>
            <rFont val="Tahoma"/>
            <family val="2"/>
            <charset val="161"/>
          </rPr>
          <t>Πολλαπλάσια των παρονομαστών
3={3,6,9,12,15,18,21,24…}
4={4,8,12,16,……}</t>
        </r>
        <r>
          <rPr>
            <sz val="8"/>
            <color indexed="81"/>
            <rFont val="Tahoma"/>
            <family val="2"/>
            <charset val="161"/>
          </rPr>
          <t xml:space="preserve">
</t>
        </r>
      </text>
    </comment>
    <comment ref="C61" authorId="0">
      <text>
        <r>
          <rPr>
            <sz val="8"/>
            <color indexed="81"/>
            <rFont val="Tahoma"/>
            <family val="2"/>
            <charset val="161"/>
          </rPr>
          <t xml:space="preserve">Γράψε το Ε.Κ.Π.
</t>
        </r>
      </text>
    </comment>
    <comment ref="B65"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D65"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N67" authorId="0">
      <text>
        <r>
          <rPr>
            <b/>
            <sz val="8"/>
            <color indexed="81"/>
            <rFont val="Tahoma"/>
            <family val="2"/>
            <charset val="161"/>
          </rPr>
          <t>1. Βρες το Ε.Κ.Π. για να κάνεις τα κλάσματα ομώνυμα.
2. Βρες πόσες φορές χωρά ο  παρονομαστής του κλάσματος στο Ε.Κ.Π. και γράψε το πάνω από τις κούπες.
3. Διαίρεσε τους αριθμητές των ομώνυμων κλασμάτων που βρήκες.
4. Αν το κλάσμα που βρήκες είναι καταχρηστικό κάνε το κλάσμα μικτό.</t>
        </r>
        <r>
          <rPr>
            <sz val="8"/>
            <color indexed="81"/>
            <rFont val="Tahoma"/>
            <family val="2"/>
            <charset val="161"/>
          </rPr>
          <t xml:space="preserve">
</t>
        </r>
      </text>
    </comment>
    <comment ref="B69" authorId="0">
      <text>
        <r>
          <rPr>
            <b/>
            <sz val="8"/>
            <color indexed="81"/>
            <rFont val="Tahoma"/>
            <family val="2"/>
            <charset val="161"/>
          </rPr>
          <t>Πολλαπλάσια των παρονομαστών
3={3,6,9,12,15,18,21,24…}
6={6,12,18,24,……}</t>
        </r>
        <r>
          <rPr>
            <sz val="8"/>
            <color indexed="81"/>
            <rFont val="Tahoma"/>
            <family val="2"/>
            <charset val="161"/>
          </rPr>
          <t xml:space="preserve">
</t>
        </r>
      </text>
    </comment>
    <comment ref="C69" authorId="0">
      <text>
        <r>
          <rPr>
            <sz val="8"/>
            <color indexed="81"/>
            <rFont val="Tahoma"/>
            <family val="2"/>
            <charset val="161"/>
          </rPr>
          <t xml:space="preserve">Γράψε το Ε.Κ.Π.
</t>
        </r>
      </text>
    </comment>
    <comment ref="B73"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D73"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N75" authorId="0">
      <text>
        <r>
          <rPr>
            <b/>
            <sz val="8"/>
            <color indexed="81"/>
            <rFont val="Tahoma"/>
            <family val="2"/>
            <charset val="161"/>
          </rPr>
          <t>1. Βρες το Ε.Κ.Π. για να κάνεις τα κλάσματα ομώνυμα.
2. Βρες πόσες φορές χωρά ο  παρονομαστής του κλάσματος στο Ε.Κ.Π. και γράψε το πάνω από τις κούπες.
3. Διαίρεσε τους αριθμητές των ομώνυμων κλασμάτων που βρήκες.
4. Αν το κλάσμα που βρήκες είναι καταχρηστικό κάνε το κλάσμα μικτό.</t>
        </r>
        <r>
          <rPr>
            <sz val="8"/>
            <color indexed="81"/>
            <rFont val="Tahoma"/>
            <family val="2"/>
            <charset val="161"/>
          </rPr>
          <t xml:space="preserve">
</t>
        </r>
      </text>
    </comment>
    <comment ref="B77" authorId="0">
      <text>
        <r>
          <rPr>
            <b/>
            <sz val="8"/>
            <color indexed="81"/>
            <rFont val="Tahoma"/>
            <family val="2"/>
            <charset val="161"/>
          </rPr>
          <t>Πολλαπλάσια των παρονομαστών
4={4,8,12,16,20…}
Πολλαπλάσια του 
5={5,10,15,20,……}</t>
        </r>
        <r>
          <rPr>
            <sz val="8"/>
            <color indexed="81"/>
            <rFont val="Tahoma"/>
            <family val="2"/>
            <charset val="161"/>
          </rPr>
          <t xml:space="preserve">
</t>
        </r>
      </text>
    </comment>
    <comment ref="C77" authorId="0">
      <text>
        <r>
          <rPr>
            <sz val="8"/>
            <color indexed="81"/>
            <rFont val="Tahoma"/>
            <family val="2"/>
            <charset val="161"/>
          </rPr>
          <t xml:space="preserve">Γράψε το Ε.Κ.Π.
</t>
        </r>
      </text>
    </comment>
    <comment ref="B81"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D81"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N83" authorId="0">
      <text>
        <r>
          <rPr>
            <b/>
            <sz val="8"/>
            <color indexed="81"/>
            <rFont val="Tahoma"/>
            <family val="2"/>
            <charset val="161"/>
          </rPr>
          <t>1. Βρες το Ε.Κ.Π. για να κάνεις τα κλάσματα ομώνυμα.
2. Βρες πόσες φορές χωρά ο  παρονομαστής του κλάσματος στο Ε.Κ.Π. και γράψε το πάνω από τις κούπες.
3. Διαίρεσε τους αριθμητές των ομώνυμων κλασμάτων που βρήκες.
4. Αν το κλάσμα που βρήκες είναι καταχρηστικό κάνε το κλάσμα μικτό.</t>
        </r>
        <r>
          <rPr>
            <sz val="8"/>
            <color indexed="81"/>
            <rFont val="Tahoma"/>
            <family val="2"/>
            <charset val="161"/>
          </rPr>
          <t xml:space="preserve">
</t>
        </r>
      </text>
    </comment>
    <comment ref="B85" authorId="0">
      <text>
        <r>
          <rPr>
            <b/>
            <sz val="8"/>
            <color indexed="81"/>
            <rFont val="Tahoma"/>
            <family val="2"/>
            <charset val="161"/>
          </rPr>
          <t>Πολλαπλάσια των παρονομαστών
6={6,12,18,24,…}
4={4,8,12,16,20,24,……}</t>
        </r>
        <r>
          <rPr>
            <sz val="8"/>
            <color indexed="81"/>
            <rFont val="Tahoma"/>
            <family val="2"/>
            <charset val="161"/>
          </rPr>
          <t xml:space="preserve">
</t>
        </r>
      </text>
    </comment>
    <comment ref="C85" authorId="0">
      <text>
        <r>
          <rPr>
            <sz val="8"/>
            <color indexed="81"/>
            <rFont val="Tahoma"/>
            <family val="2"/>
            <charset val="161"/>
          </rPr>
          <t xml:space="preserve">Γράψε το Ε.Κ.Π.
</t>
        </r>
      </text>
    </comment>
    <comment ref="B89"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D89"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N91" authorId="0">
      <text>
        <r>
          <rPr>
            <b/>
            <sz val="8"/>
            <color indexed="81"/>
            <rFont val="Tahoma"/>
            <family val="2"/>
            <charset val="161"/>
          </rPr>
          <t>1. Βρες το Ε.Κ.Π. για να κάνεις τα κλάσματα ομώνυμα.
2. Βρες πόσες φορές χωρά ο  παρονομαστής του κλάσματος στο Ε.Κ.Π. και γράψε το πάνω από τις κούπες.
3. Διαίρεσε τους αριθμητές των ομώνυμων κλασμάτων που βρήκες.
4. Αν το κλάσμα που βρήκες είναι καταχρηστικό κάνε το κλάσμα μικτό.</t>
        </r>
        <r>
          <rPr>
            <sz val="8"/>
            <color indexed="81"/>
            <rFont val="Tahoma"/>
            <family val="2"/>
            <charset val="161"/>
          </rPr>
          <t xml:space="preserve">
</t>
        </r>
      </text>
    </comment>
    <comment ref="B93" authorId="0">
      <text>
        <r>
          <rPr>
            <b/>
            <sz val="8"/>
            <color indexed="81"/>
            <rFont val="Tahoma"/>
            <family val="2"/>
            <charset val="161"/>
          </rPr>
          <t>Πολλαπλάσια των παρονομαστών
4={4,8,12,16,20…}
Πολλαπλάσια του 
5={5,10,15,20, ...}</t>
        </r>
        <r>
          <rPr>
            <sz val="8"/>
            <color indexed="81"/>
            <rFont val="Tahoma"/>
            <family val="2"/>
            <charset val="161"/>
          </rPr>
          <t xml:space="preserve">
</t>
        </r>
      </text>
    </comment>
    <comment ref="C93" authorId="0">
      <text>
        <r>
          <rPr>
            <sz val="8"/>
            <color indexed="81"/>
            <rFont val="Tahoma"/>
            <family val="2"/>
            <charset val="161"/>
          </rPr>
          <t xml:space="preserve">Γράψε το Ε.Κ.Π.
</t>
        </r>
      </text>
    </comment>
    <comment ref="B97"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D97"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N99" authorId="0">
      <text>
        <r>
          <rPr>
            <b/>
            <sz val="8"/>
            <color indexed="81"/>
            <rFont val="Tahoma"/>
            <family val="2"/>
            <charset val="161"/>
          </rPr>
          <t>1. Βρες το Ε.Κ.Π. για να κάνεις τα κλάσματα ομώνυμα.
2. Βρες πόσες φορές χωρά ο  παρονομαστής του κλάσματος στο Ε.Κ.Π. και γράψε το πάνω από τις κούπες.
3. Διαίρεσε τους αριθμητές των ομώνυμων κλασμάτων που βρήκες.
4. Αν το κλάσμα που βρήκες είναι καταχρηστικό κάνε το κλάσμα μικτό.</t>
        </r>
        <r>
          <rPr>
            <sz val="8"/>
            <color indexed="81"/>
            <rFont val="Tahoma"/>
            <family val="2"/>
            <charset val="161"/>
          </rPr>
          <t xml:space="preserve">
</t>
        </r>
      </text>
    </comment>
    <comment ref="B101" authorId="0">
      <text>
        <r>
          <rPr>
            <b/>
            <sz val="8"/>
            <color indexed="81"/>
            <rFont val="Tahoma"/>
            <family val="2"/>
            <charset val="161"/>
          </rPr>
          <t>Πολλαπλάσια των παρονομαστών
4={4, 8,12,16, 20,24,…}
5={5,10,15,20,……}</t>
        </r>
        <r>
          <rPr>
            <sz val="8"/>
            <color indexed="81"/>
            <rFont val="Tahoma"/>
            <family val="2"/>
            <charset val="161"/>
          </rPr>
          <t xml:space="preserve">
</t>
        </r>
      </text>
    </comment>
    <comment ref="C101" authorId="0">
      <text>
        <r>
          <rPr>
            <sz val="8"/>
            <color indexed="81"/>
            <rFont val="Tahoma"/>
            <family val="2"/>
            <charset val="161"/>
          </rPr>
          <t xml:space="preserve">Γράψε το Ε.Κ.Π.
</t>
        </r>
      </text>
    </comment>
    <comment ref="B105"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D105"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N107" authorId="0">
      <text>
        <r>
          <rPr>
            <b/>
            <sz val="8"/>
            <color indexed="81"/>
            <rFont val="Tahoma"/>
            <family val="2"/>
            <charset val="161"/>
          </rPr>
          <t>1. Βρες το Ε.Κ.Π. για να κάνεις τα κλάσματα ομώνυμα.
2. Βρες πόσες φορές χωρά ο  παρονομαστής του κλάσματος στο Ε.Κ.Π. και γράψε το πάνω από τις κούπες.
3. Διαίρεσε τους αριθμητές των ομώνυμων κλασμάτων που βρήκες.
4. Αν το κλάσμα που βρήκες είναι καταχρηστικό κάνε το κλάσμα μικτό.</t>
        </r>
        <r>
          <rPr>
            <sz val="8"/>
            <color indexed="81"/>
            <rFont val="Tahoma"/>
            <family val="2"/>
            <charset val="161"/>
          </rPr>
          <t xml:space="preserve">
</t>
        </r>
      </text>
    </comment>
    <comment ref="B109" authorId="0">
      <text>
        <r>
          <rPr>
            <b/>
            <sz val="8"/>
            <color indexed="81"/>
            <rFont val="Tahoma"/>
            <family val="2"/>
            <charset val="161"/>
          </rPr>
          <t>Πολλαπλάσια των παρονομαστών
7={7,14,21,28,35,42,49,56,…..}
6={6,12,18,24,30,36,42,48,54,60,66,72,……}</t>
        </r>
        <r>
          <rPr>
            <sz val="8"/>
            <color indexed="81"/>
            <rFont val="Tahoma"/>
            <family val="2"/>
            <charset val="161"/>
          </rPr>
          <t xml:space="preserve">
</t>
        </r>
      </text>
    </comment>
    <comment ref="C109" authorId="0">
      <text>
        <r>
          <rPr>
            <sz val="8"/>
            <color indexed="81"/>
            <rFont val="Tahoma"/>
            <family val="2"/>
            <charset val="161"/>
          </rPr>
          <t xml:space="preserve">Γράψε το Ε.Κ.Π.
</t>
        </r>
      </text>
    </comment>
    <comment ref="B122"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D122"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N124" authorId="0">
      <text>
        <r>
          <rPr>
            <b/>
            <sz val="8"/>
            <color indexed="81"/>
            <rFont val="Tahoma"/>
            <family val="2"/>
            <charset val="161"/>
          </rPr>
          <t>1. Βρες το Ε.Κ.Π. για να κάνεις τo κλάσμα ομώνυμο με τον ακέραιο. Να θυμάσαι ότι ο ακέραιος έχει παρονομαστή τον αριθμό 1 .
2. Βρες πόσες φορές χωρά ο  παρονομαστής του κλάσματος στο Ε.Κ.Π. και γράψε το πάνω από τις κούπες.
3. Διαίρεσε τους αριθμητές των ομώνυμων κλασμάτων που βρήκες.
4. Αν το κλάσμα που βρήκες είναι καταχρηστικό κάνε το κλάσμα μικτό.</t>
        </r>
        <r>
          <rPr>
            <sz val="8"/>
            <color indexed="81"/>
            <rFont val="Tahoma"/>
            <family val="2"/>
            <charset val="161"/>
          </rPr>
          <t xml:space="preserve">
</t>
        </r>
      </text>
    </comment>
    <comment ref="B126" authorId="0">
      <text>
        <r>
          <rPr>
            <b/>
            <sz val="8"/>
            <color indexed="81"/>
            <rFont val="Tahoma"/>
            <family val="2"/>
            <charset val="161"/>
          </rPr>
          <t>Πολλαπλάσια των παρονομαστών
9={9,18,…}
Πολλαπλάσια του 
3={3,6,9,12,……}</t>
        </r>
        <r>
          <rPr>
            <sz val="8"/>
            <color indexed="81"/>
            <rFont val="Tahoma"/>
            <family val="2"/>
            <charset val="161"/>
          </rPr>
          <t xml:space="preserve">
</t>
        </r>
      </text>
    </comment>
    <comment ref="C126" authorId="0">
      <text>
        <r>
          <rPr>
            <sz val="8"/>
            <color indexed="81"/>
            <rFont val="Tahoma"/>
            <family val="2"/>
            <charset val="161"/>
          </rPr>
          <t xml:space="preserve">Γράψε το Ε.Κ.Π.
</t>
        </r>
      </text>
    </comment>
    <comment ref="B130"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D130"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N132" authorId="0">
      <text>
        <r>
          <rPr>
            <b/>
            <sz val="8"/>
            <color indexed="81"/>
            <rFont val="Tahoma"/>
            <family val="2"/>
            <charset val="161"/>
          </rPr>
          <t>1. Βρες το Ε.Κ.Π. για να κάνεις τo κλάσμα ομώνυμο με τον ακέραιο. Να θυμάσαι ότι ο ακέραιος έχει παρονομαστή τον αριθμό 1 .
2. Βρες πόσες φορές χωρά ο  παρονομαστής του κλάσματος στο Ε.Κ.Π. και γράψε το πάνω από τις κούπες.
3. Διαίρεσε τους αριθμητές των ομώνυμων κλασμάτων που βρήκες.
4. Αν το κλάσμα που βρήκες είναι καταχρηστικό κάνε το κλάσμα μικτό.</t>
        </r>
        <r>
          <rPr>
            <sz val="8"/>
            <color indexed="81"/>
            <rFont val="Tahoma"/>
            <family val="2"/>
            <charset val="161"/>
          </rPr>
          <t xml:space="preserve">
</t>
        </r>
      </text>
    </comment>
    <comment ref="B134" authorId="0">
      <text>
        <r>
          <rPr>
            <b/>
            <sz val="8"/>
            <color indexed="81"/>
            <rFont val="Tahoma"/>
            <family val="2"/>
            <charset val="161"/>
          </rPr>
          <t>Πολλαπλάσια των παρονομαστών
9={9,18,…}
Πολλαπλάσια του 
3={3,6,9,12,……}</t>
        </r>
        <r>
          <rPr>
            <sz val="8"/>
            <color indexed="81"/>
            <rFont val="Tahoma"/>
            <family val="2"/>
            <charset val="161"/>
          </rPr>
          <t xml:space="preserve">
</t>
        </r>
      </text>
    </comment>
    <comment ref="C134" authorId="0">
      <text>
        <r>
          <rPr>
            <sz val="8"/>
            <color indexed="81"/>
            <rFont val="Tahoma"/>
            <family val="2"/>
            <charset val="161"/>
          </rPr>
          <t xml:space="preserve">Γράψε το Ε.Κ.Π.
</t>
        </r>
      </text>
    </comment>
    <comment ref="B138"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D138"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N140" authorId="0">
      <text>
        <r>
          <rPr>
            <b/>
            <sz val="8"/>
            <color indexed="81"/>
            <rFont val="Tahoma"/>
            <family val="2"/>
            <charset val="161"/>
          </rPr>
          <t>1. Βρες το Ε.Κ.Π. για να κάνεις τo κλάσμα ομώνυμο με τον ακέραιο. Να θυμάσαι ότι ο ακέραιος έχει παρονομαστή τον αριθμό 1 .
2. Βρες πόσες φορές χωρά ο  παρονομαστής του κλάσματος στο Ε.Κ.Π. και γράψε το πάνω από τις κούπες.
3. Διαίρεσε τους αριθμητές των ομώνυμων κλασμάτων που βρήκες.
4. Αν το κλάσμα που βρήκες είναι καταχρηστικό κάνε το κλάσμα μικτό.</t>
        </r>
        <r>
          <rPr>
            <sz val="8"/>
            <color indexed="81"/>
            <rFont val="Tahoma"/>
            <family val="2"/>
            <charset val="161"/>
          </rPr>
          <t xml:space="preserve">
</t>
        </r>
      </text>
    </comment>
    <comment ref="B142" authorId="0">
      <text>
        <r>
          <rPr>
            <b/>
            <sz val="8"/>
            <color indexed="81"/>
            <rFont val="Tahoma"/>
            <family val="2"/>
            <charset val="161"/>
          </rPr>
          <t>Πολλαπλάσια των παρονομαστών
2={2,4,6,8,10,12,14,16,…}
6={6,12,……}</t>
        </r>
        <r>
          <rPr>
            <sz val="8"/>
            <color indexed="81"/>
            <rFont val="Tahoma"/>
            <family val="2"/>
            <charset val="161"/>
          </rPr>
          <t xml:space="preserve">
</t>
        </r>
      </text>
    </comment>
    <comment ref="C142" authorId="0">
      <text>
        <r>
          <rPr>
            <sz val="8"/>
            <color indexed="81"/>
            <rFont val="Tahoma"/>
            <family val="2"/>
            <charset val="161"/>
          </rPr>
          <t xml:space="preserve">Γράψε το Ε.Κ.Π.
</t>
        </r>
      </text>
    </comment>
    <comment ref="B146"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D146"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N148" authorId="0">
      <text>
        <r>
          <rPr>
            <b/>
            <sz val="8"/>
            <color indexed="81"/>
            <rFont val="Tahoma"/>
            <family val="2"/>
            <charset val="161"/>
          </rPr>
          <t>1. Βρες το Ε.Κ.Π. για να κάνεις τo κλάσμα ομώνυμο με τον ακέραιο. Να θυμάσαι ότι ο ακέραιος έχει παρονομαστή τον αριθμό 1 .
2. Βρες πόσες φορές χωρά ο  παρονομαστής του κλάσματος στο Ε.Κ.Π. και γράψε το πάνω από τις κούπες.
3. Διαίρεσε τους αριθμητές των ομώνυμων κλασμάτων που βρήκες.
4. Αν το κλάσμα που βρήκες είναι καταχρηστικό κάνε το κλάσμα μικτό.</t>
        </r>
        <r>
          <rPr>
            <sz val="8"/>
            <color indexed="81"/>
            <rFont val="Tahoma"/>
            <family val="2"/>
            <charset val="161"/>
          </rPr>
          <t xml:space="preserve">
</t>
        </r>
      </text>
    </comment>
    <comment ref="B150" authorId="0">
      <text>
        <r>
          <rPr>
            <b/>
            <sz val="8"/>
            <color indexed="81"/>
            <rFont val="Tahoma"/>
            <family val="2"/>
            <charset val="161"/>
          </rPr>
          <t>Πολλαπλάσια των παρονομαστών
7={7,14…}
Πολλαπλάσια του 
14={14,28, ...}</t>
        </r>
        <r>
          <rPr>
            <sz val="8"/>
            <color indexed="81"/>
            <rFont val="Tahoma"/>
            <family val="2"/>
            <charset val="161"/>
          </rPr>
          <t xml:space="preserve">
</t>
        </r>
      </text>
    </comment>
    <comment ref="C150" authorId="0">
      <text>
        <r>
          <rPr>
            <sz val="8"/>
            <color indexed="81"/>
            <rFont val="Tahoma"/>
            <family val="2"/>
            <charset val="161"/>
          </rPr>
          <t xml:space="preserve">Γράψε το Ε.Κ.Π.
</t>
        </r>
      </text>
    </comment>
    <comment ref="B154"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D154"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N156" authorId="0">
      <text>
        <r>
          <rPr>
            <b/>
            <sz val="8"/>
            <color indexed="81"/>
            <rFont val="Tahoma"/>
            <family val="2"/>
            <charset val="161"/>
          </rPr>
          <t>1. Βρες το Ε.Κ.Π. για να κάνεις τo κλάσμα ομώνυμο με τον ακέραιο. Να θυμάσαι ότι ο ακέραιος έχει παρονομαστή τον αριθμό 1 .
2. Βρες πόσες φορές χωρά ο  παρονομαστής του κλάσματος στο Ε.Κ.Π. και γράψε το πάνω από τις κούπες.
3. Διαίρεσε τους αριθμητές των ομώνυμων κλασμάτων που βρήκες.
4. Αν το κλάσμα που βρήκες είναι καταχρηστικό κάνε το κλάσμα μικτό.</t>
        </r>
        <r>
          <rPr>
            <sz val="8"/>
            <color indexed="81"/>
            <rFont val="Tahoma"/>
            <family val="2"/>
            <charset val="161"/>
          </rPr>
          <t xml:space="preserve">
</t>
        </r>
      </text>
    </comment>
    <comment ref="B158" authorId="0">
      <text>
        <r>
          <rPr>
            <b/>
            <sz val="8"/>
            <color indexed="81"/>
            <rFont val="Tahoma"/>
            <family val="2"/>
            <charset val="161"/>
          </rPr>
          <t>Πολλαπλάσια των παρονομαστών
8={8,16,24…}
4={4,8,12,16,……}</t>
        </r>
        <r>
          <rPr>
            <sz val="8"/>
            <color indexed="81"/>
            <rFont val="Tahoma"/>
            <family val="2"/>
            <charset val="161"/>
          </rPr>
          <t xml:space="preserve">
</t>
        </r>
      </text>
    </comment>
    <comment ref="C158" authorId="0">
      <text>
        <r>
          <rPr>
            <sz val="8"/>
            <color indexed="81"/>
            <rFont val="Tahoma"/>
            <family val="2"/>
            <charset val="161"/>
          </rPr>
          <t xml:space="preserve">Γράψε το Ε.Κ.Π.
</t>
        </r>
      </text>
    </comment>
    <comment ref="B162"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D162" authorId="0">
      <text>
        <r>
          <rPr>
            <b/>
            <sz val="8"/>
            <color indexed="81"/>
            <rFont val="Tahoma"/>
            <family val="2"/>
            <charset val="161"/>
          </rPr>
          <t>Γράψε πόσες φορές χωρά ο παρονομαστής του κλάσματος στο Ε.Κ.Π.</t>
        </r>
        <r>
          <rPr>
            <sz val="8"/>
            <color indexed="81"/>
            <rFont val="Tahoma"/>
            <family val="2"/>
            <charset val="161"/>
          </rPr>
          <t xml:space="preserve">
</t>
        </r>
      </text>
    </comment>
    <comment ref="N164" authorId="0">
      <text>
        <r>
          <rPr>
            <b/>
            <sz val="8"/>
            <color indexed="81"/>
            <rFont val="Tahoma"/>
            <family val="2"/>
            <charset val="161"/>
          </rPr>
          <t>1. Βρες το Ε.Κ.Π. για να κάνεις τo κλάσμα ομώνυμο με τον ακέραιο. Να θυμάσαι ότι ο ακέραιος έχει παρονομαστή τον αριθμό 1 .
2. Βρες πόσες φορές χωρά ο  παρονομαστής του κλάσματος στο Ε.Κ.Π. και γράψε το πάνω από τις κούπες.
3. Διαίρεσε τους αριθμητές των ομώνυμων κλασμάτων που βρήκες.
4. Αν το κλάσμα που βρήκες είναι καταχρηστικό κάνε το κλάσμα μικτό.</t>
        </r>
        <r>
          <rPr>
            <sz val="8"/>
            <color indexed="81"/>
            <rFont val="Tahoma"/>
            <family val="2"/>
            <charset val="161"/>
          </rPr>
          <t xml:space="preserve">
</t>
        </r>
      </text>
    </comment>
    <comment ref="B166" authorId="0">
      <text>
        <r>
          <rPr>
            <b/>
            <sz val="8"/>
            <color indexed="81"/>
            <rFont val="Tahoma"/>
            <family val="2"/>
            <charset val="161"/>
          </rPr>
          <t>Πολλαπλάσια των παρονομαστών
3={3,6,9,12,15,18,21,24…}
5={5,10, 15 , 20,……}</t>
        </r>
        <r>
          <rPr>
            <sz val="8"/>
            <color indexed="81"/>
            <rFont val="Tahoma"/>
            <family val="2"/>
            <charset val="161"/>
          </rPr>
          <t xml:space="preserve">
</t>
        </r>
      </text>
    </comment>
    <comment ref="C166" authorId="0">
      <text>
        <r>
          <rPr>
            <sz val="8"/>
            <color indexed="81"/>
            <rFont val="Tahoma"/>
            <family val="2"/>
            <charset val="161"/>
          </rPr>
          <t xml:space="preserve">Γράψε το Ε.Κ.Π.
</t>
        </r>
      </text>
    </comment>
    <comment ref="H191" authorId="0">
      <text>
        <r>
          <rPr>
            <b/>
            <sz val="8"/>
            <color indexed="81"/>
            <rFont val="Tahoma"/>
            <family val="2"/>
            <charset val="161"/>
          </rPr>
          <t>Αν ο ακέραιος αριθμός, μπαίνει ακριβώς στον αριθμητή του κλάσματος τότε:
1. Διαίρεσε τους αριθμητές .
2. Βάλε ως παρονομαστή, τον παρονομαστή του κλάσματος</t>
        </r>
      </text>
    </comment>
    <comment ref="H195" authorId="0">
      <text>
        <r>
          <rPr>
            <b/>
            <sz val="8"/>
            <color indexed="81"/>
            <rFont val="Tahoma"/>
            <family val="2"/>
            <charset val="161"/>
          </rPr>
          <t>Αν ο ακέραιος αριθμός, μπαίνει ακριβώς στον αριθμητή του κλάσματος τότε:
1. Διαίρεσε τους αριθμητές .
2. Βάλε ως παρονομαστή, τον παρονομαστή του κλάσματος</t>
        </r>
      </text>
    </comment>
    <comment ref="H199" authorId="0">
      <text>
        <r>
          <rPr>
            <b/>
            <sz val="8"/>
            <color indexed="81"/>
            <rFont val="Tahoma"/>
            <family val="2"/>
            <charset val="161"/>
          </rPr>
          <t>Αν ο ακέραιος αριθμός, μπαίνει ακριβώς στον αριθμητή του κλάσματος τότε:
1. Διαίρεσε τους αριθμητές .
2. Βάλε ως παρονομαστή, τον παρονομαστή του κλάσματος</t>
        </r>
      </text>
    </comment>
    <comment ref="H203" authorId="0">
      <text>
        <r>
          <rPr>
            <b/>
            <sz val="8"/>
            <color indexed="81"/>
            <rFont val="Tahoma"/>
            <family val="2"/>
            <charset val="161"/>
          </rPr>
          <t>Αν ο ακέραιος αριθμός, μπαίνει ακριβώς στον αριθμητή του κλάσματος τότε:
1. Διαίρεσε τους αριθμητές .
2. Βάλε ως παρονομαστή, τον παρονομαστή του κλάσματος</t>
        </r>
      </text>
    </comment>
    <comment ref="H207" authorId="0">
      <text>
        <r>
          <rPr>
            <b/>
            <sz val="8"/>
            <color indexed="81"/>
            <rFont val="Tahoma"/>
            <family val="2"/>
            <charset val="161"/>
          </rPr>
          <t>Αν ο ακέραιος αριθμός, μπαίνει ακριβώς στον αριθμητή του κλάσματος τότε:
1. Διαίρεσε τους αριθμητές .
2. Βάλε ως παρονομαστή, τον παρονομαστή του κλάσματος</t>
        </r>
      </text>
    </comment>
    <comment ref="G223" authorId="0">
      <text>
        <r>
          <rPr>
            <b/>
            <sz val="8"/>
            <color indexed="81"/>
            <rFont val="Tahoma"/>
            <family val="2"/>
            <charset val="161"/>
          </rPr>
          <t>Κάνε τα κλάσματα ομώνυμα</t>
        </r>
        <r>
          <rPr>
            <sz val="8"/>
            <color indexed="81"/>
            <rFont val="Tahoma"/>
            <family val="2"/>
            <charset val="161"/>
          </rPr>
          <t xml:space="preserve">
</t>
        </r>
      </text>
    </comment>
    <comment ref="I223" authorId="0">
      <text>
        <r>
          <rPr>
            <b/>
            <sz val="8"/>
            <color indexed="81"/>
            <rFont val="Tahoma"/>
            <family val="2"/>
            <charset val="161"/>
          </rPr>
          <t>Κάνε τα κλάσματα ομώνυμα</t>
        </r>
        <r>
          <rPr>
            <sz val="8"/>
            <color indexed="81"/>
            <rFont val="Tahoma"/>
            <family val="2"/>
            <charset val="161"/>
          </rPr>
          <t xml:space="preserve">
</t>
        </r>
      </text>
    </comment>
    <comment ref="G225" authorId="0">
      <text>
        <r>
          <rPr>
            <b/>
            <sz val="8"/>
            <color indexed="81"/>
            <rFont val="Tahoma"/>
            <family val="2"/>
            <charset val="161"/>
          </rPr>
          <t>Ξαναγράφουμε το πρώτο κλάσμα</t>
        </r>
        <r>
          <rPr>
            <sz val="8"/>
            <color indexed="81"/>
            <rFont val="Tahoma"/>
            <family val="2"/>
            <charset val="161"/>
          </rPr>
          <t xml:space="preserve">
</t>
        </r>
      </text>
    </comment>
    <comment ref="I225" authorId="0">
      <text>
        <r>
          <rPr>
            <b/>
            <sz val="8"/>
            <color indexed="81"/>
            <rFont val="Tahoma"/>
            <family val="2"/>
          </rPr>
          <t>Μετατρέπουμε το μεικτό κλάσμα σε καταχρηστικό.</t>
        </r>
        <r>
          <rPr>
            <sz val="8"/>
            <color indexed="81"/>
            <rFont val="Tahoma"/>
            <family val="2"/>
            <charset val="161"/>
          </rPr>
          <t xml:space="preserve">
</t>
        </r>
      </text>
    </comment>
    <comment ref="K225" authorId="0">
      <text>
        <r>
          <rPr>
            <b/>
            <sz val="8"/>
            <color indexed="81"/>
            <rFont val="Tahoma"/>
            <family val="2"/>
            <charset val="161"/>
          </rPr>
          <t>Ξαναγράφουμε το πρώτο κλάσμα</t>
        </r>
        <r>
          <rPr>
            <sz val="8"/>
            <color indexed="81"/>
            <rFont val="Tahoma"/>
            <family val="2"/>
            <charset val="161"/>
          </rPr>
          <t xml:space="preserve">
</t>
        </r>
      </text>
    </comment>
    <comment ref="M225" authorId="0">
      <text>
        <r>
          <rPr>
            <b/>
            <sz val="8"/>
            <color indexed="81"/>
            <rFont val="Tahoma"/>
            <family val="2"/>
          </rPr>
          <t>Αντιστρέφουμε το δεύτερο κλάσμα και κάνουμε πολλαπλασιασμό.</t>
        </r>
        <r>
          <rPr>
            <sz val="8"/>
            <color indexed="81"/>
            <rFont val="Tahoma"/>
            <family val="2"/>
            <charset val="161"/>
          </rPr>
          <t xml:space="preserve">
</t>
        </r>
      </text>
    </comment>
    <comment ref="O225" authorId="0">
      <text>
        <r>
          <rPr>
            <sz val="8"/>
            <color indexed="81"/>
            <rFont val="Tahoma"/>
            <family val="2"/>
          </rPr>
          <t>Αν υπάρχει απλοποίηση την κάνουμε. Αν όχι κάνουμε πολλαπλασιασμό.</t>
        </r>
        <r>
          <rPr>
            <sz val="8"/>
            <color indexed="81"/>
            <rFont val="Tahoma"/>
            <family val="2"/>
            <charset val="161"/>
          </rPr>
          <t xml:space="preserve">
</t>
        </r>
      </text>
    </comment>
    <comment ref="F228" authorId="0">
      <text>
        <r>
          <rPr>
            <b/>
            <sz val="8"/>
            <color indexed="81"/>
            <rFont val="Tahoma"/>
            <family val="2"/>
            <charset val="161"/>
          </rPr>
          <t>Πολλαπλάσια των παρονομαστών
2={2,4,6,8,10,…...}
5={5,10, 15 , 20,……}</t>
        </r>
        <r>
          <rPr>
            <sz val="8"/>
            <color indexed="81"/>
            <rFont val="Tahoma"/>
            <family val="2"/>
            <charset val="161"/>
          </rPr>
          <t xml:space="preserve">
</t>
        </r>
      </text>
    </comment>
    <comment ref="H228" authorId="0">
      <text>
        <r>
          <rPr>
            <sz val="8"/>
            <color indexed="81"/>
            <rFont val="Tahoma"/>
            <family val="2"/>
            <charset val="161"/>
          </rPr>
          <t xml:space="preserve">Γράψε το Ε.Κ.Π.
</t>
        </r>
      </text>
    </comment>
    <comment ref="G232" authorId="0">
      <text>
        <r>
          <rPr>
            <b/>
            <sz val="8"/>
            <color indexed="81"/>
            <rFont val="Tahoma"/>
            <family val="2"/>
            <charset val="161"/>
          </rPr>
          <t>Ξαναγράφουμε το πρώτο κλάσμα</t>
        </r>
        <r>
          <rPr>
            <sz val="8"/>
            <color indexed="81"/>
            <rFont val="Tahoma"/>
            <family val="2"/>
            <charset val="161"/>
          </rPr>
          <t xml:space="preserve">
</t>
        </r>
      </text>
    </comment>
    <comment ref="I232" authorId="0">
      <text>
        <r>
          <rPr>
            <b/>
            <sz val="8"/>
            <color indexed="81"/>
            <rFont val="Tahoma"/>
            <family val="2"/>
          </rPr>
          <t>Μετατρέπουμε το μεικτό κλάσμα σε καταχρηστικό.</t>
        </r>
        <r>
          <rPr>
            <sz val="8"/>
            <color indexed="81"/>
            <rFont val="Tahoma"/>
            <family val="2"/>
            <charset val="161"/>
          </rPr>
          <t xml:space="preserve">
</t>
        </r>
      </text>
    </comment>
    <comment ref="K232" authorId="0">
      <text>
        <r>
          <rPr>
            <b/>
            <sz val="8"/>
            <color indexed="81"/>
            <rFont val="Tahoma"/>
            <family val="2"/>
            <charset val="161"/>
          </rPr>
          <t>Ξαναγράφουμε το πρώτο κλάσμα</t>
        </r>
        <r>
          <rPr>
            <sz val="8"/>
            <color indexed="81"/>
            <rFont val="Tahoma"/>
            <family val="2"/>
            <charset val="161"/>
          </rPr>
          <t xml:space="preserve">
</t>
        </r>
      </text>
    </comment>
    <comment ref="S232" authorId="0">
      <text>
        <r>
          <rPr>
            <b/>
            <u/>
            <sz val="10"/>
            <color indexed="81"/>
            <rFont val="Tahoma"/>
            <family val="2"/>
          </rPr>
          <t xml:space="preserve">Κλάσμα </t>
        </r>
        <r>
          <rPr>
            <b/>
            <u/>
            <sz val="10"/>
            <color indexed="81"/>
            <rFont val="Calibri"/>
            <family val="2"/>
            <charset val="161"/>
          </rPr>
          <t>÷</t>
        </r>
        <r>
          <rPr>
            <b/>
            <u/>
            <sz val="10"/>
            <color indexed="81"/>
            <rFont val="Tahoma"/>
            <family val="2"/>
          </rPr>
          <t xml:space="preserve"> μικτό:</t>
        </r>
        <r>
          <rPr>
            <b/>
            <sz val="8"/>
            <color indexed="81"/>
            <rFont val="Tahoma"/>
            <family val="2"/>
            <charset val="161"/>
          </rPr>
          <t xml:space="preserve">
Για να διαιρέσω κλάσμα διά μικτό θα πρέπει:
α) Το πρώτο κλάσμα μένει το ίδιο. Επειδή το δεύτερο κλάσμα είναι μικτό, πρέπει να γίνει  καταχρηστικό.
β) Μετά κάνουμε τα κλάσματα ομώνυμα και 
γ) διαιρούμε τους αριθμητές.
Αν υπάρχει απλοποίηση την κάνουμε.</t>
        </r>
      </text>
    </comment>
    <comment ref="S233"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αυτό που διαιρεί) είναι μεγαλύτερο από τον διαιρετέο (δηλ. το πρώτο κλάσμα - που πρέπει να διαιρεθεί), το αποτέλεσμα είναι μικρότερο από τη μονάδα.</t>
        </r>
        <r>
          <rPr>
            <sz val="8"/>
            <color indexed="81"/>
            <rFont val="Tahoma"/>
            <family val="2"/>
            <charset val="161"/>
          </rPr>
          <t xml:space="preserve">
Αυτό είναι λογικό, γιατί το μεγάλο κλάσμα δε χωρά ολόκληρο στο μικρό κλάσμα ούτε μια φορά, άρα η απάντησή μας πρέπει να είναι μικρότερη από τη μονάδα)</t>
        </r>
      </text>
    </comment>
    <comment ref="G238" authorId="0">
      <text>
        <r>
          <rPr>
            <b/>
            <sz val="8"/>
            <color indexed="81"/>
            <rFont val="Tahoma"/>
            <family val="2"/>
            <charset val="161"/>
          </rPr>
          <t>Κάνε τα κλάσματα ομώνυμα</t>
        </r>
        <r>
          <rPr>
            <sz val="8"/>
            <color indexed="81"/>
            <rFont val="Tahoma"/>
            <family val="2"/>
            <charset val="161"/>
          </rPr>
          <t xml:space="preserve">
</t>
        </r>
      </text>
    </comment>
    <comment ref="I238" authorId="0">
      <text>
        <r>
          <rPr>
            <b/>
            <sz val="8"/>
            <color indexed="81"/>
            <rFont val="Tahoma"/>
            <family val="2"/>
            <charset val="161"/>
          </rPr>
          <t>Κάνε τα κλάσματα ομώνυμα</t>
        </r>
        <r>
          <rPr>
            <sz val="8"/>
            <color indexed="81"/>
            <rFont val="Tahoma"/>
            <family val="2"/>
            <charset val="161"/>
          </rPr>
          <t xml:space="preserve">
</t>
        </r>
      </text>
    </comment>
    <comment ref="G240" authorId="0">
      <text>
        <r>
          <rPr>
            <b/>
            <sz val="8"/>
            <color indexed="81"/>
            <rFont val="Tahoma"/>
            <family val="2"/>
            <charset val="161"/>
          </rPr>
          <t>Ξαναγράφουμε το πρώτο κλάσμα</t>
        </r>
        <r>
          <rPr>
            <sz val="8"/>
            <color indexed="81"/>
            <rFont val="Tahoma"/>
            <family val="2"/>
            <charset val="161"/>
          </rPr>
          <t xml:space="preserve">
</t>
        </r>
      </text>
    </comment>
    <comment ref="I240" authorId="0">
      <text>
        <r>
          <rPr>
            <b/>
            <sz val="8"/>
            <color indexed="81"/>
            <rFont val="Tahoma"/>
            <family val="2"/>
          </rPr>
          <t>Μετατρέπουμε το μεικτό κλάσμα σε καταχρηστικό.</t>
        </r>
        <r>
          <rPr>
            <sz val="8"/>
            <color indexed="81"/>
            <rFont val="Tahoma"/>
            <family val="2"/>
            <charset val="161"/>
          </rPr>
          <t xml:space="preserve">
</t>
        </r>
      </text>
    </comment>
    <comment ref="K240" authorId="0">
      <text>
        <r>
          <rPr>
            <b/>
            <sz val="8"/>
            <color indexed="81"/>
            <rFont val="Tahoma"/>
            <family val="2"/>
            <charset val="161"/>
          </rPr>
          <t>Ξαναγράφουμε το πρώτο κλάσμα</t>
        </r>
        <r>
          <rPr>
            <sz val="8"/>
            <color indexed="81"/>
            <rFont val="Tahoma"/>
            <family val="2"/>
            <charset val="161"/>
          </rPr>
          <t xml:space="preserve">
</t>
        </r>
      </text>
    </comment>
    <comment ref="M240" authorId="0">
      <text>
        <r>
          <rPr>
            <b/>
            <sz val="8"/>
            <color indexed="81"/>
            <rFont val="Tahoma"/>
            <family val="2"/>
          </rPr>
          <t>Αντιστρέφουμε το δεύτερο κλάσμα και κάνουμε πολλαπλασιασμό.</t>
        </r>
        <r>
          <rPr>
            <sz val="8"/>
            <color indexed="81"/>
            <rFont val="Tahoma"/>
            <family val="2"/>
            <charset val="161"/>
          </rPr>
          <t xml:space="preserve">
</t>
        </r>
      </text>
    </comment>
    <comment ref="O240" authorId="0">
      <text>
        <r>
          <rPr>
            <sz val="8"/>
            <color indexed="81"/>
            <rFont val="Tahoma"/>
            <family val="2"/>
          </rPr>
          <t>Αν υπάρχει απλοποίηση την κάνουμε. Αν όχι κάνουμε πολλαπλασιασμό.</t>
        </r>
        <r>
          <rPr>
            <sz val="8"/>
            <color indexed="81"/>
            <rFont val="Tahoma"/>
            <family val="2"/>
            <charset val="161"/>
          </rPr>
          <t xml:space="preserve">
</t>
        </r>
      </text>
    </comment>
    <comment ref="S240" authorId="0">
      <text>
        <r>
          <rPr>
            <b/>
            <u/>
            <sz val="10"/>
            <color indexed="81"/>
            <rFont val="Tahoma"/>
            <family val="2"/>
          </rPr>
          <t xml:space="preserve">Κλάσμα </t>
        </r>
        <r>
          <rPr>
            <b/>
            <u/>
            <sz val="10"/>
            <color indexed="81"/>
            <rFont val="Calibri"/>
            <family val="2"/>
            <charset val="161"/>
          </rPr>
          <t>÷</t>
        </r>
        <r>
          <rPr>
            <b/>
            <u/>
            <sz val="10"/>
            <color indexed="81"/>
            <rFont val="Tahoma"/>
            <family val="2"/>
          </rPr>
          <t xml:space="preserve"> μικτό:</t>
        </r>
        <r>
          <rPr>
            <b/>
            <sz val="8"/>
            <color indexed="81"/>
            <rFont val="Tahoma"/>
            <family val="2"/>
            <charset val="161"/>
          </rPr>
          <t xml:space="preserve">
Για να διαιρέσω κλάσμα διά μικτό θα πρέπει:
α) Το πρώτο κλάσμα μένει το ίδιο. Επειδή το δεύτερο κλάσμα είναι μικτό, πρέπει να γίνει  καταχρηστικό.
β) Μετά κάνουμε τα κλάσματα ομώνυμα και 
γ) διαιρούμε τους αριθμητές.
Αν υπάρχει απλοποίηση την κάνουμε.</t>
        </r>
      </text>
    </comment>
    <comment ref="S241"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αυτό που διαιρεί) είναι μεγαλύτερο από τον διαιρετέο (δηλ. το πρώτο κλάσμα - που πρέπει να διαιρεθεί), το αποτέλεσμα είναι μικρότερο από τη μονάδα.</t>
        </r>
        <r>
          <rPr>
            <sz val="8"/>
            <color indexed="81"/>
            <rFont val="Tahoma"/>
            <family val="2"/>
            <charset val="161"/>
          </rPr>
          <t xml:space="preserve">
Αυτό είναι λογικό, γιατί το μεγάλο κλάσμα δε χωρά ολόκληρο στο μικρό κλάσμα ούτε μια φορά, άρα η απάντησή μας πρέπει να είναι μικρότερη από τη μονάδα)</t>
        </r>
      </text>
    </comment>
    <comment ref="F243" authorId="0">
      <text>
        <r>
          <rPr>
            <b/>
            <sz val="8"/>
            <color indexed="81"/>
            <rFont val="Tahoma"/>
            <family val="2"/>
            <charset val="161"/>
          </rPr>
          <t>Πολλαπλάσια των παρονομαστών
2={2,4,6,8,10,…...}
5={5,10, 15 , 20,……}</t>
        </r>
        <r>
          <rPr>
            <sz val="8"/>
            <color indexed="81"/>
            <rFont val="Tahoma"/>
            <family val="2"/>
            <charset val="161"/>
          </rPr>
          <t xml:space="preserve">
</t>
        </r>
      </text>
    </comment>
    <comment ref="H243" authorId="0">
      <text>
        <r>
          <rPr>
            <sz val="8"/>
            <color indexed="81"/>
            <rFont val="Tahoma"/>
            <family val="2"/>
            <charset val="161"/>
          </rPr>
          <t xml:space="preserve">Γράψε το Ε.Κ.Π.
</t>
        </r>
      </text>
    </comment>
    <comment ref="G247" authorId="0">
      <text>
        <r>
          <rPr>
            <b/>
            <sz val="8"/>
            <color indexed="81"/>
            <rFont val="Tahoma"/>
            <family val="2"/>
            <charset val="161"/>
          </rPr>
          <t>Ξαναγράφουμε το πρώτο κλάσμα</t>
        </r>
        <r>
          <rPr>
            <sz val="8"/>
            <color indexed="81"/>
            <rFont val="Tahoma"/>
            <family val="2"/>
            <charset val="161"/>
          </rPr>
          <t xml:space="preserve">
</t>
        </r>
      </text>
    </comment>
    <comment ref="I247" authorId="0">
      <text>
        <r>
          <rPr>
            <b/>
            <sz val="8"/>
            <color indexed="81"/>
            <rFont val="Tahoma"/>
            <family val="2"/>
          </rPr>
          <t>Μετατρέπουμε το μεικτό κλάσμα σε καταχρηστικό.</t>
        </r>
        <r>
          <rPr>
            <sz val="8"/>
            <color indexed="81"/>
            <rFont val="Tahoma"/>
            <family val="2"/>
            <charset val="161"/>
          </rPr>
          <t xml:space="preserve">
</t>
        </r>
      </text>
    </comment>
    <comment ref="K247" authorId="0">
      <text>
        <r>
          <rPr>
            <b/>
            <sz val="8"/>
            <color indexed="81"/>
            <rFont val="Tahoma"/>
            <family val="2"/>
            <charset val="161"/>
          </rPr>
          <t>Ξαναγράφουμε το πρώτο κλάσμα</t>
        </r>
        <r>
          <rPr>
            <sz val="8"/>
            <color indexed="81"/>
            <rFont val="Tahoma"/>
            <family val="2"/>
            <charset val="161"/>
          </rPr>
          <t xml:space="preserve">
</t>
        </r>
      </text>
    </comment>
    <comment ref="S247" authorId="0">
      <text>
        <r>
          <rPr>
            <b/>
            <u/>
            <sz val="10"/>
            <color indexed="81"/>
            <rFont val="Tahoma"/>
            <family val="2"/>
          </rPr>
          <t xml:space="preserve">Κλάσμα </t>
        </r>
        <r>
          <rPr>
            <b/>
            <u/>
            <sz val="10"/>
            <color indexed="81"/>
            <rFont val="Calibri"/>
            <family val="2"/>
            <charset val="161"/>
          </rPr>
          <t>÷</t>
        </r>
        <r>
          <rPr>
            <b/>
            <u/>
            <sz val="10"/>
            <color indexed="81"/>
            <rFont val="Tahoma"/>
            <family val="2"/>
          </rPr>
          <t xml:space="preserve"> μικτό:</t>
        </r>
        <r>
          <rPr>
            <b/>
            <sz val="8"/>
            <color indexed="81"/>
            <rFont val="Tahoma"/>
            <family val="2"/>
            <charset val="161"/>
          </rPr>
          <t xml:space="preserve">
Για να διαιρέσω κλάσμα διά μικτό θα πρέπει:
α) Το πρώτο κλάσμα μένει το ίδιο. Επειδή το δεύτερο κλάσμα είναι μικτό, πρέπει να γίνει  καταχρηστικό.
β) Μετά κάνουμε τα κλάσματα ομώνυμα και 
γ) διαιρούμε τους αριθμητές.
Αν υπάρχει απλοποίηση την κάνουμε.</t>
        </r>
      </text>
    </comment>
    <comment ref="S248"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αυτό που διαιρεί) είναι μεγαλύτερο από τον διαιρετέο (δηλ. το πρώτο κλάσμα - που πρέπει να διαιρεθεί), το αποτέλεσμα είναι μικρότερο από τη μονάδα.</t>
        </r>
        <r>
          <rPr>
            <sz val="8"/>
            <color indexed="81"/>
            <rFont val="Tahoma"/>
            <family val="2"/>
            <charset val="161"/>
          </rPr>
          <t xml:space="preserve">
Αυτό είναι λογικό, γιατί το μεγάλο κλάσμα δε χωρά ολόκληρο στο μικρό κλάσμα ούτε μια φορά, άρα η απάντησή μας πρέπει να είναι μικρότερη από τη μονάδα)</t>
        </r>
      </text>
    </comment>
    <comment ref="G253" authorId="0">
      <text>
        <r>
          <rPr>
            <b/>
            <sz val="8"/>
            <color indexed="81"/>
            <rFont val="Tahoma"/>
            <family val="2"/>
            <charset val="161"/>
          </rPr>
          <t>Κάνε τα κλάσματα ομώνυμα</t>
        </r>
        <r>
          <rPr>
            <sz val="8"/>
            <color indexed="81"/>
            <rFont val="Tahoma"/>
            <family val="2"/>
            <charset val="161"/>
          </rPr>
          <t xml:space="preserve">
</t>
        </r>
      </text>
    </comment>
    <comment ref="I253" authorId="0">
      <text>
        <r>
          <rPr>
            <b/>
            <sz val="8"/>
            <color indexed="81"/>
            <rFont val="Tahoma"/>
            <family val="2"/>
            <charset val="161"/>
          </rPr>
          <t>Κάνε τα κλάσματα ομώνυμα</t>
        </r>
        <r>
          <rPr>
            <sz val="8"/>
            <color indexed="81"/>
            <rFont val="Tahoma"/>
            <family val="2"/>
            <charset val="161"/>
          </rPr>
          <t xml:space="preserve">
</t>
        </r>
      </text>
    </comment>
    <comment ref="G255" authorId="0">
      <text>
        <r>
          <rPr>
            <b/>
            <sz val="8"/>
            <color indexed="81"/>
            <rFont val="Tahoma"/>
            <family val="2"/>
            <charset val="161"/>
          </rPr>
          <t>Ξαναγράφουμε το πρώτο κλάσμα</t>
        </r>
        <r>
          <rPr>
            <sz val="8"/>
            <color indexed="81"/>
            <rFont val="Tahoma"/>
            <family val="2"/>
            <charset val="161"/>
          </rPr>
          <t xml:space="preserve">
</t>
        </r>
      </text>
    </comment>
    <comment ref="I255" authorId="0">
      <text>
        <r>
          <rPr>
            <b/>
            <sz val="8"/>
            <color indexed="81"/>
            <rFont val="Tahoma"/>
            <family val="2"/>
          </rPr>
          <t>Μετατρέπουμε το μεικτό κλάσμα σε καταχρηστικό.</t>
        </r>
        <r>
          <rPr>
            <sz val="8"/>
            <color indexed="81"/>
            <rFont val="Tahoma"/>
            <family val="2"/>
            <charset val="161"/>
          </rPr>
          <t xml:space="preserve">
</t>
        </r>
      </text>
    </comment>
    <comment ref="K255" authorId="0">
      <text>
        <r>
          <rPr>
            <b/>
            <sz val="8"/>
            <color indexed="81"/>
            <rFont val="Tahoma"/>
            <family val="2"/>
            <charset val="161"/>
          </rPr>
          <t>Ξαναγράφουμε το πρώτο κλάσμα</t>
        </r>
        <r>
          <rPr>
            <sz val="8"/>
            <color indexed="81"/>
            <rFont val="Tahoma"/>
            <family val="2"/>
            <charset val="161"/>
          </rPr>
          <t xml:space="preserve">
</t>
        </r>
      </text>
    </comment>
    <comment ref="M255" authorId="0">
      <text>
        <r>
          <rPr>
            <b/>
            <sz val="8"/>
            <color indexed="81"/>
            <rFont val="Tahoma"/>
            <family val="2"/>
          </rPr>
          <t>Αντιστρέφουμε το δεύτερο κλάσμα και κάνουμε πολλαπλασιασμό.</t>
        </r>
        <r>
          <rPr>
            <sz val="8"/>
            <color indexed="81"/>
            <rFont val="Tahoma"/>
            <family val="2"/>
            <charset val="161"/>
          </rPr>
          <t xml:space="preserve">
</t>
        </r>
      </text>
    </comment>
    <comment ref="O255" authorId="0">
      <text>
        <r>
          <rPr>
            <sz val="8"/>
            <color indexed="81"/>
            <rFont val="Tahoma"/>
            <family val="2"/>
          </rPr>
          <t>Αν υπάρχει απλοποίηση την κάνουμε. Αν όχι κάνουμε πολλαπλασιασμό.</t>
        </r>
        <r>
          <rPr>
            <sz val="8"/>
            <color indexed="81"/>
            <rFont val="Tahoma"/>
            <family val="2"/>
            <charset val="161"/>
          </rPr>
          <t xml:space="preserve">
</t>
        </r>
      </text>
    </comment>
    <comment ref="S255" authorId="0">
      <text>
        <r>
          <rPr>
            <b/>
            <u/>
            <sz val="10"/>
            <color indexed="81"/>
            <rFont val="Tahoma"/>
            <family val="2"/>
          </rPr>
          <t xml:space="preserve">Κλάσμα </t>
        </r>
        <r>
          <rPr>
            <b/>
            <u/>
            <sz val="10"/>
            <color indexed="81"/>
            <rFont val="Calibri"/>
            <family val="2"/>
            <charset val="161"/>
          </rPr>
          <t>÷</t>
        </r>
        <r>
          <rPr>
            <b/>
            <u/>
            <sz val="10"/>
            <color indexed="81"/>
            <rFont val="Tahoma"/>
            <family val="2"/>
          </rPr>
          <t xml:space="preserve"> μικτό:</t>
        </r>
        <r>
          <rPr>
            <b/>
            <sz val="8"/>
            <color indexed="81"/>
            <rFont val="Tahoma"/>
            <family val="2"/>
            <charset val="161"/>
          </rPr>
          <t xml:space="preserve">
Για να διαιρέσω κλάσμα διά μικτό θα πρέπει:
α) Το πρώτο κλάσμα μένει το ίδιο. Επειδή το δεύτερο κλάσμα είναι μικτό, πρέπει να γίνει  καταχρηστικό.
β) Μετά κάνουμε τα κλάσματα ομώνυμα και 
γ) διαιρούμε τους αριθμητές.
Αν υπάρχει απλοποίηση την κάνουμε.</t>
        </r>
      </text>
    </comment>
    <comment ref="S256"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αυτό που διαιρεί) είναι μεγαλύτερο από τον διαιρετέο (δηλ. το πρώτο κλάσμα - που πρέπει να διαιρεθεί), το αποτέλεσμα είναι μικρότερο από τη μονάδα.</t>
        </r>
        <r>
          <rPr>
            <sz val="8"/>
            <color indexed="81"/>
            <rFont val="Tahoma"/>
            <family val="2"/>
            <charset val="161"/>
          </rPr>
          <t xml:space="preserve">
Αυτό είναι λογικό, γιατί το μεγάλο κλάσμα δε χωρά ολόκληρο στο μικρό κλάσμα ούτε μια φορά, άρα η απάντησή μας πρέπει να είναι μικρότερη από τη μονάδα)</t>
        </r>
      </text>
    </comment>
    <comment ref="F258" authorId="0">
      <text>
        <r>
          <rPr>
            <b/>
            <sz val="8"/>
            <color indexed="81"/>
            <rFont val="Tahoma"/>
            <family val="2"/>
            <charset val="161"/>
          </rPr>
          <t>Πολλαπλάσια των παρονομαστών
3={3,6,9,12,15…}
5={5,10, 15 , 20,……}</t>
        </r>
        <r>
          <rPr>
            <sz val="8"/>
            <color indexed="81"/>
            <rFont val="Tahoma"/>
            <family val="2"/>
            <charset val="161"/>
          </rPr>
          <t xml:space="preserve">
</t>
        </r>
      </text>
    </comment>
    <comment ref="H258" authorId="0">
      <text>
        <r>
          <rPr>
            <sz val="8"/>
            <color indexed="81"/>
            <rFont val="Tahoma"/>
            <family val="2"/>
            <charset val="161"/>
          </rPr>
          <t xml:space="preserve">Γράψε το Ε.Κ.Π.
</t>
        </r>
      </text>
    </comment>
    <comment ref="G261" authorId="0">
      <text>
        <r>
          <rPr>
            <b/>
            <sz val="8"/>
            <color indexed="81"/>
            <rFont val="Tahoma"/>
            <family val="2"/>
            <charset val="161"/>
          </rPr>
          <t>Κάνε τα κλάσματα ομώνυμα</t>
        </r>
        <r>
          <rPr>
            <sz val="8"/>
            <color indexed="81"/>
            <rFont val="Tahoma"/>
            <family val="2"/>
            <charset val="161"/>
          </rPr>
          <t xml:space="preserve">
</t>
        </r>
      </text>
    </comment>
    <comment ref="I261" authorId="0">
      <text>
        <r>
          <rPr>
            <b/>
            <sz val="8"/>
            <color indexed="81"/>
            <rFont val="Tahoma"/>
            <family val="2"/>
            <charset val="161"/>
          </rPr>
          <t>Κάνε τα κλάσματα ομώνυμα</t>
        </r>
        <r>
          <rPr>
            <sz val="8"/>
            <color indexed="81"/>
            <rFont val="Tahoma"/>
            <family val="2"/>
            <charset val="161"/>
          </rPr>
          <t xml:space="preserve">
</t>
        </r>
      </text>
    </comment>
    <comment ref="G263" authorId="0">
      <text>
        <r>
          <rPr>
            <b/>
            <sz val="8"/>
            <color indexed="81"/>
            <rFont val="Tahoma"/>
            <family val="2"/>
            <charset val="161"/>
          </rPr>
          <t>Ξαναγράφουμε το πρώτο κλάσμα</t>
        </r>
        <r>
          <rPr>
            <sz val="8"/>
            <color indexed="81"/>
            <rFont val="Tahoma"/>
            <family val="2"/>
            <charset val="161"/>
          </rPr>
          <t xml:space="preserve">
</t>
        </r>
      </text>
    </comment>
    <comment ref="I263" authorId="0">
      <text>
        <r>
          <rPr>
            <b/>
            <sz val="8"/>
            <color indexed="81"/>
            <rFont val="Tahoma"/>
            <family val="2"/>
          </rPr>
          <t>Μετατρέπουμε το μεικτό κλάσμα σε καταχρηστικό.</t>
        </r>
        <r>
          <rPr>
            <sz val="8"/>
            <color indexed="81"/>
            <rFont val="Tahoma"/>
            <family val="2"/>
            <charset val="161"/>
          </rPr>
          <t xml:space="preserve">
</t>
        </r>
      </text>
    </comment>
    <comment ref="K263" authorId="0">
      <text>
        <r>
          <rPr>
            <b/>
            <sz val="8"/>
            <color indexed="81"/>
            <rFont val="Tahoma"/>
            <family val="2"/>
            <charset val="161"/>
          </rPr>
          <t>Ξαναγράφουμε το πρώτο κλάσμα</t>
        </r>
        <r>
          <rPr>
            <sz val="8"/>
            <color indexed="81"/>
            <rFont val="Tahoma"/>
            <family val="2"/>
            <charset val="161"/>
          </rPr>
          <t xml:space="preserve">
</t>
        </r>
      </text>
    </comment>
    <comment ref="M263" authorId="0">
      <text>
        <r>
          <rPr>
            <b/>
            <sz val="8"/>
            <color indexed="81"/>
            <rFont val="Tahoma"/>
            <family val="2"/>
          </rPr>
          <t>Αντιστρέφουμε το δεύτερο κλάσμα και κάνουμε πολλαπλασιασμό.</t>
        </r>
        <r>
          <rPr>
            <sz val="8"/>
            <color indexed="81"/>
            <rFont val="Tahoma"/>
            <family val="2"/>
            <charset val="161"/>
          </rPr>
          <t xml:space="preserve">
</t>
        </r>
      </text>
    </comment>
    <comment ref="O263" authorId="0">
      <text>
        <r>
          <rPr>
            <sz val="8"/>
            <color indexed="81"/>
            <rFont val="Tahoma"/>
            <family val="2"/>
          </rPr>
          <t>Αν υπάρχει απλοποίηση την κάνουμε. Αν όχι κάνουμε πολλαπλασιασμό.</t>
        </r>
        <r>
          <rPr>
            <sz val="8"/>
            <color indexed="81"/>
            <rFont val="Tahoma"/>
            <family val="2"/>
            <charset val="161"/>
          </rPr>
          <t xml:space="preserve">
</t>
        </r>
      </text>
    </comment>
    <comment ref="S263" authorId="0">
      <text>
        <r>
          <rPr>
            <b/>
            <u/>
            <sz val="10"/>
            <color indexed="81"/>
            <rFont val="Tahoma"/>
            <family val="2"/>
          </rPr>
          <t xml:space="preserve">Κλάσμα </t>
        </r>
        <r>
          <rPr>
            <b/>
            <u/>
            <sz val="10"/>
            <color indexed="81"/>
            <rFont val="Calibri"/>
            <family val="2"/>
            <charset val="161"/>
          </rPr>
          <t>÷</t>
        </r>
        <r>
          <rPr>
            <b/>
            <u/>
            <sz val="10"/>
            <color indexed="81"/>
            <rFont val="Tahoma"/>
            <family val="2"/>
          </rPr>
          <t xml:space="preserve"> μικτό:</t>
        </r>
        <r>
          <rPr>
            <b/>
            <sz val="8"/>
            <color indexed="81"/>
            <rFont val="Tahoma"/>
            <family val="2"/>
            <charset val="161"/>
          </rPr>
          <t xml:space="preserve">
Για να διαιρέσω κλάσμα διά μικτό θα πρέπει:
α) Το πρώτο κλάσμα μένει το ίδιο. Επειδή το δεύτερο κλάσμα είναι μικτό, πρέπει να γίνει  καταχρηστικό.
β) Μετά κάνουμε τα κλάσματα ομώνυμα και 
γ) διαιρούμε τους αριθμητές.
Αν υπάρχει απλοποίηση την κάνουμε.</t>
        </r>
      </text>
    </comment>
    <comment ref="S264" authorId="0">
      <text>
        <r>
          <rPr>
            <b/>
            <u/>
            <sz val="8"/>
            <color indexed="10"/>
            <rFont val="Tahoma"/>
            <family val="2"/>
          </rPr>
          <t>Παρατήρηση:</t>
        </r>
        <r>
          <rPr>
            <b/>
            <sz val="8"/>
            <color indexed="81"/>
            <rFont val="Tahoma"/>
            <family val="2"/>
            <charset val="161"/>
          </rPr>
          <t xml:space="preserve">
Επειδή ο διαιρέτης (δηλ. το δεύτερο κλάσμα- αυτό που διαιρεί) είναι μεγαλύτερο από τον διαιρετέο (δηλ. το πρώτο κλάσμα - που πρέπει να διαιρεθεί), το αποτέλεσμα είναι μικρότερο από τη μονάδα.</t>
        </r>
        <r>
          <rPr>
            <sz val="8"/>
            <color indexed="81"/>
            <rFont val="Tahoma"/>
            <family val="2"/>
            <charset val="161"/>
          </rPr>
          <t xml:space="preserve">
Αυτό είναι λογικό, γιατί το μεγάλο κλάσμα δε χωρά ολόκληρο στο μικρό κλάσμα ούτε μια φορά, άρα η απάντησή μας πρέπει να είναι μικρότερη από τη μονάδα)</t>
        </r>
      </text>
    </comment>
    <comment ref="F266" authorId="0">
      <text>
        <r>
          <rPr>
            <b/>
            <sz val="8"/>
            <color indexed="81"/>
            <rFont val="Tahoma"/>
            <family val="2"/>
            <charset val="161"/>
          </rPr>
          <t>Πολλαπλάσια των παρονομαστών
4={4,8,12,16,20,…...}
5={5,10, 15 , 20,……}</t>
        </r>
        <r>
          <rPr>
            <sz val="8"/>
            <color indexed="81"/>
            <rFont val="Tahoma"/>
            <family val="2"/>
            <charset val="161"/>
          </rPr>
          <t xml:space="preserve">
</t>
        </r>
      </text>
    </comment>
    <comment ref="H266" authorId="0">
      <text>
        <r>
          <rPr>
            <sz val="8"/>
            <color indexed="81"/>
            <rFont val="Tahoma"/>
            <family val="2"/>
            <charset val="161"/>
          </rPr>
          <t xml:space="preserve">Γράψε το Ε.Κ.Π.
</t>
        </r>
      </text>
    </comment>
    <comment ref="G277" authorId="0">
      <text>
        <r>
          <rPr>
            <b/>
            <sz val="8"/>
            <color indexed="81"/>
            <rFont val="Tahoma"/>
            <family val="2"/>
            <charset val="161"/>
          </rPr>
          <t>Κάνε τα κλάσματα ομώνυμα</t>
        </r>
        <r>
          <rPr>
            <sz val="8"/>
            <color indexed="81"/>
            <rFont val="Tahoma"/>
            <family val="2"/>
            <charset val="161"/>
          </rPr>
          <t xml:space="preserve">
</t>
        </r>
      </text>
    </comment>
    <comment ref="I277" authorId="0">
      <text>
        <r>
          <rPr>
            <b/>
            <sz val="8"/>
            <color indexed="81"/>
            <rFont val="Tahoma"/>
            <family val="2"/>
            <charset val="161"/>
          </rPr>
          <t>Κάνε τα κλάσματα ομώνυμα</t>
        </r>
        <r>
          <rPr>
            <sz val="8"/>
            <color indexed="81"/>
            <rFont val="Tahoma"/>
            <family val="2"/>
            <charset val="161"/>
          </rPr>
          <t xml:space="preserve">
</t>
        </r>
      </text>
    </comment>
    <comment ref="G279" authorId="0">
      <text>
        <r>
          <rPr>
            <b/>
            <sz val="8"/>
            <color indexed="81"/>
            <rFont val="Tahoma"/>
            <family val="2"/>
            <charset val="161"/>
          </rPr>
          <t>Ξαναγράφουμε το πρώτο κλάσμα</t>
        </r>
        <r>
          <rPr>
            <sz val="8"/>
            <color indexed="81"/>
            <rFont val="Tahoma"/>
            <family val="2"/>
            <charset val="161"/>
          </rPr>
          <t xml:space="preserve">
</t>
        </r>
      </text>
    </comment>
    <comment ref="I279" authorId="0">
      <text>
        <r>
          <rPr>
            <b/>
            <sz val="8"/>
            <color indexed="81"/>
            <rFont val="Tahoma"/>
            <family val="2"/>
          </rPr>
          <t>Μετατρέπουμε το μεικτό κλάσμα σε καταχρηστικό.</t>
        </r>
        <r>
          <rPr>
            <sz val="8"/>
            <color indexed="81"/>
            <rFont val="Tahoma"/>
            <family val="2"/>
            <charset val="161"/>
          </rPr>
          <t xml:space="preserve">
</t>
        </r>
      </text>
    </comment>
    <comment ref="K279" authorId="0">
      <text>
        <r>
          <rPr>
            <b/>
            <sz val="8"/>
            <color indexed="81"/>
            <rFont val="Tahoma"/>
            <family val="2"/>
            <charset val="161"/>
          </rPr>
          <t>Γράφουμε τα ομώνυμα κλάσματα</t>
        </r>
        <r>
          <rPr>
            <sz val="8"/>
            <color indexed="81"/>
            <rFont val="Tahoma"/>
            <family val="2"/>
            <charset val="161"/>
          </rPr>
          <t xml:space="preserve">
</t>
        </r>
      </text>
    </comment>
    <comment ref="M279" authorId="0">
      <text>
        <r>
          <rPr>
            <b/>
            <sz val="8"/>
            <color indexed="81"/>
            <rFont val="Tahoma"/>
            <family val="2"/>
          </rPr>
          <t>Γράφουμε τα ομώνυμα κλάσματα</t>
        </r>
        <r>
          <rPr>
            <sz val="8"/>
            <color indexed="81"/>
            <rFont val="Tahoma"/>
            <family val="2"/>
            <charset val="161"/>
          </rPr>
          <t xml:space="preserve">
</t>
        </r>
      </text>
    </comment>
    <comment ref="O279" authorId="0">
      <text>
        <r>
          <rPr>
            <sz val="8"/>
            <color indexed="81"/>
            <rFont val="Tahoma"/>
            <family val="2"/>
          </rPr>
          <t>Αν υπάρχει απλοποίηση την κάνουμε. Αν όχι κάνουμε πολλαπλασιασμό.</t>
        </r>
        <r>
          <rPr>
            <sz val="8"/>
            <color indexed="81"/>
            <rFont val="Tahoma"/>
            <family val="2"/>
            <charset val="161"/>
          </rPr>
          <t xml:space="preserve">
</t>
        </r>
      </text>
    </comment>
    <comment ref="F282" authorId="0">
      <text>
        <r>
          <rPr>
            <b/>
            <sz val="8"/>
            <color indexed="81"/>
            <rFont val="Tahoma"/>
            <family val="2"/>
            <charset val="161"/>
          </rPr>
          <t>Πολλαπλάσια των παρονομαστών
4={4,8,12,16,20,…...}
5={5,10, 15 , 20,……}</t>
        </r>
        <r>
          <rPr>
            <sz val="8"/>
            <color indexed="81"/>
            <rFont val="Tahoma"/>
            <family val="2"/>
            <charset val="161"/>
          </rPr>
          <t xml:space="preserve">
</t>
        </r>
      </text>
    </comment>
    <comment ref="H282" authorId="0">
      <text>
        <r>
          <rPr>
            <sz val="8"/>
            <color indexed="81"/>
            <rFont val="Tahoma"/>
            <family val="2"/>
            <charset val="161"/>
          </rPr>
          <t xml:space="preserve">Γράψε το Ε.Κ.Π.
</t>
        </r>
      </text>
    </comment>
    <comment ref="H286" authorId="0">
      <text>
        <r>
          <rPr>
            <b/>
            <sz val="8"/>
            <color indexed="81"/>
            <rFont val="Tahoma"/>
            <family val="2"/>
            <charset val="161"/>
          </rPr>
          <t>Κάνε τα κλάσματα ομώνυμα</t>
        </r>
        <r>
          <rPr>
            <sz val="8"/>
            <color indexed="81"/>
            <rFont val="Tahoma"/>
            <family val="2"/>
            <charset val="161"/>
          </rPr>
          <t xml:space="preserve">
</t>
        </r>
      </text>
    </comment>
    <comment ref="J286" authorId="0">
      <text>
        <r>
          <rPr>
            <b/>
            <sz val="8"/>
            <color indexed="81"/>
            <rFont val="Tahoma"/>
            <family val="2"/>
            <charset val="161"/>
          </rPr>
          <t>Κάνε τα κλάσματα ομώνυμα</t>
        </r>
        <r>
          <rPr>
            <sz val="8"/>
            <color indexed="81"/>
            <rFont val="Tahoma"/>
            <family val="2"/>
            <charset val="161"/>
          </rPr>
          <t xml:space="preserve">
</t>
        </r>
      </text>
    </comment>
    <comment ref="H288" authorId="0">
      <text>
        <r>
          <rPr>
            <b/>
            <sz val="8"/>
            <color indexed="81"/>
            <rFont val="Tahoma"/>
            <family val="2"/>
            <charset val="161"/>
          </rPr>
          <t>Ξαναγράφουμε το πρώτο κλάσμα</t>
        </r>
        <r>
          <rPr>
            <sz val="8"/>
            <color indexed="81"/>
            <rFont val="Tahoma"/>
            <family val="2"/>
            <charset val="161"/>
          </rPr>
          <t xml:space="preserve">
</t>
        </r>
      </text>
    </comment>
    <comment ref="J288" authorId="0">
      <text>
        <r>
          <rPr>
            <b/>
            <sz val="8"/>
            <color indexed="81"/>
            <rFont val="Tahoma"/>
            <family val="2"/>
          </rPr>
          <t>Μετατρέπουμε το μεικτό κλάσμα σε καταχρηστικό.</t>
        </r>
        <r>
          <rPr>
            <sz val="8"/>
            <color indexed="81"/>
            <rFont val="Tahoma"/>
            <family val="2"/>
            <charset val="161"/>
          </rPr>
          <t xml:space="preserve">
</t>
        </r>
      </text>
    </comment>
    <comment ref="L288" authorId="0">
      <text>
        <r>
          <rPr>
            <b/>
            <sz val="8"/>
            <color indexed="81"/>
            <rFont val="Tahoma"/>
            <family val="2"/>
            <charset val="161"/>
          </rPr>
          <t>Γράφουμε τα ομώνυμα κλάσματα</t>
        </r>
        <r>
          <rPr>
            <sz val="8"/>
            <color indexed="81"/>
            <rFont val="Tahoma"/>
            <family val="2"/>
            <charset val="161"/>
          </rPr>
          <t xml:space="preserve">
</t>
        </r>
      </text>
    </comment>
    <comment ref="N288" authorId="0">
      <text>
        <r>
          <rPr>
            <b/>
            <sz val="8"/>
            <color indexed="81"/>
            <rFont val="Tahoma"/>
            <family val="2"/>
          </rPr>
          <t>Γράφουμε τα ομώνυμα κλάσματα</t>
        </r>
        <r>
          <rPr>
            <sz val="8"/>
            <color indexed="81"/>
            <rFont val="Tahoma"/>
            <family val="2"/>
            <charset val="161"/>
          </rPr>
          <t xml:space="preserve">
</t>
        </r>
      </text>
    </comment>
    <comment ref="P288" authorId="0">
      <text>
        <r>
          <rPr>
            <sz val="8"/>
            <color indexed="81"/>
            <rFont val="Tahoma"/>
            <family val="2"/>
          </rPr>
          <t>Αν υπάρχει απλοποίηση την κάνουμε. Αν όχι κάνουμε πολλαπλασιασμό.</t>
        </r>
        <r>
          <rPr>
            <sz val="8"/>
            <color indexed="81"/>
            <rFont val="Tahoma"/>
            <family val="2"/>
            <charset val="161"/>
          </rPr>
          <t xml:space="preserve">
</t>
        </r>
      </text>
    </comment>
    <comment ref="G291" authorId="0">
      <text>
        <r>
          <rPr>
            <b/>
            <sz val="8"/>
            <color indexed="81"/>
            <rFont val="Tahoma"/>
            <family val="2"/>
            <charset val="161"/>
          </rPr>
          <t>Πολλαπλάσια των παρονομαστών
4={4,8,12,16,20,…...}
5={5,10, 15 , 20,……}</t>
        </r>
        <r>
          <rPr>
            <sz val="8"/>
            <color indexed="81"/>
            <rFont val="Tahoma"/>
            <family val="2"/>
            <charset val="161"/>
          </rPr>
          <t xml:space="preserve">
</t>
        </r>
      </text>
    </comment>
    <comment ref="I291" authorId="0">
      <text>
        <r>
          <rPr>
            <sz val="8"/>
            <color indexed="81"/>
            <rFont val="Tahoma"/>
            <family val="2"/>
            <charset val="161"/>
          </rPr>
          <t xml:space="preserve">Γράψε το Ε.Κ.Π.
</t>
        </r>
      </text>
    </comment>
    <comment ref="H295" authorId="0">
      <text>
        <r>
          <rPr>
            <b/>
            <sz val="8"/>
            <color indexed="81"/>
            <rFont val="Tahoma"/>
            <family val="2"/>
            <charset val="161"/>
          </rPr>
          <t>Κάνε τα κλάσματα ομώνυμα</t>
        </r>
        <r>
          <rPr>
            <sz val="8"/>
            <color indexed="81"/>
            <rFont val="Tahoma"/>
            <family val="2"/>
            <charset val="161"/>
          </rPr>
          <t xml:space="preserve">
</t>
        </r>
      </text>
    </comment>
    <comment ref="J295" authorId="0">
      <text>
        <r>
          <rPr>
            <b/>
            <sz val="8"/>
            <color indexed="81"/>
            <rFont val="Tahoma"/>
            <family val="2"/>
            <charset val="161"/>
          </rPr>
          <t>Κάνε τα κλάσματα ομώνυμα</t>
        </r>
        <r>
          <rPr>
            <sz val="8"/>
            <color indexed="81"/>
            <rFont val="Tahoma"/>
            <family val="2"/>
            <charset val="161"/>
          </rPr>
          <t xml:space="preserve">
</t>
        </r>
      </text>
    </comment>
    <comment ref="H297" authorId="0">
      <text>
        <r>
          <rPr>
            <b/>
            <sz val="8"/>
            <color indexed="81"/>
            <rFont val="Tahoma"/>
            <family val="2"/>
            <charset val="161"/>
          </rPr>
          <t>Ξαναγράφουμε το πρώτο κλάσμα</t>
        </r>
        <r>
          <rPr>
            <sz val="8"/>
            <color indexed="81"/>
            <rFont val="Tahoma"/>
            <family val="2"/>
            <charset val="161"/>
          </rPr>
          <t xml:space="preserve">
</t>
        </r>
      </text>
    </comment>
    <comment ref="J297" authorId="0">
      <text>
        <r>
          <rPr>
            <b/>
            <sz val="8"/>
            <color indexed="81"/>
            <rFont val="Tahoma"/>
            <family val="2"/>
          </rPr>
          <t>Μετατρέπουμε το μεικτό κλάσμα σε καταχρηστικό.</t>
        </r>
        <r>
          <rPr>
            <sz val="8"/>
            <color indexed="81"/>
            <rFont val="Tahoma"/>
            <family val="2"/>
            <charset val="161"/>
          </rPr>
          <t xml:space="preserve">
</t>
        </r>
      </text>
    </comment>
    <comment ref="L297" authorId="0">
      <text>
        <r>
          <rPr>
            <b/>
            <sz val="8"/>
            <color indexed="81"/>
            <rFont val="Tahoma"/>
            <family val="2"/>
            <charset val="161"/>
          </rPr>
          <t>Γράφουμε τα ομώνυμα κλάσματα</t>
        </r>
        <r>
          <rPr>
            <sz val="8"/>
            <color indexed="81"/>
            <rFont val="Tahoma"/>
            <family val="2"/>
            <charset val="161"/>
          </rPr>
          <t xml:space="preserve">
</t>
        </r>
      </text>
    </comment>
    <comment ref="N297" authorId="0">
      <text>
        <r>
          <rPr>
            <b/>
            <sz val="8"/>
            <color indexed="81"/>
            <rFont val="Tahoma"/>
            <family val="2"/>
          </rPr>
          <t>Γράφουμε τα ομώνυμα κλάσματα</t>
        </r>
        <r>
          <rPr>
            <sz val="8"/>
            <color indexed="81"/>
            <rFont val="Tahoma"/>
            <family val="2"/>
            <charset val="161"/>
          </rPr>
          <t xml:space="preserve">
</t>
        </r>
      </text>
    </comment>
    <comment ref="P297" authorId="0">
      <text>
        <r>
          <rPr>
            <sz val="8"/>
            <color indexed="81"/>
            <rFont val="Tahoma"/>
            <family val="2"/>
          </rPr>
          <t>Αν υπάρχει απλοποίηση την κάνουμε. Αν όχι κάνουμε πολλαπλασιασμό.</t>
        </r>
        <r>
          <rPr>
            <sz val="8"/>
            <color indexed="81"/>
            <rFont val="Tahoma"/>
            <family val="2"/>
            <charset val="161"/>
          </rPr>
          <t xml:space="preserve">
</t>
        </r>
      </text>
    </comment>
    <comment ref="G300" authorId="0">
      <text>
        <r>
          <rPr>
            <b/>
            <sz val="8"/>
            <color indexed="81"/>
            <rFont val="Tahoma"/>
            <family val="2"/>
            <charset val="161"/>
          </rPr>
          <t>Πολλαπλάσια των παρονομαστών
4={4,8,12,16,20,…...}
5={5,10, 15 , 20,……}</t>
        </r>
        <r>
          <rPr>
            <sz val="8"/>
            <color indexed="81"/>
            <rFont val="Tahoma"/>
            <family val="2"/>
            <charset val="161"/>
          </rPr>
          <t xml:space="preserve">
</t>
        </r>
      </text>
    </comment>
    <comment ref="I300" authorId="0">
      <text>
        <r>
          <rPr>
            <sz val="8"/>
            <color indexed="81"/>
            <rFont val="Tahoma"/>
            <family val="2"/>
            <charset val="161"/>
          </rPr>
          <t xml:space="preserve">Γράψε το Ε.Κ.Π.
</t>
        </r>
      </text>
    </comment>
    <comment ref="H303" authorId="0">
      <text>
        <r>
          <rPr>
            <b/>
            <sz val="8"/>
            <color indexed="81"/>
            <rFont val="Tahoma"/>
            <family val="2"/>
            <charset val="161"/>
          </rPr>
          <t>Κάνε τα κλάσματα ομώνυμα</t>
        </r>
        <r>
          <rPr>
            <sz val="8"/>
            <color indexed="81"/>
            <rFont val="Tahoma"/>
            <family val="2"/>
            <charset val="161"/>
          </rPr>
          <t xml:space="preserve">
</t>
        </r>
      </text>
    </comment>
    <comment ref="J303" authorId="0">
      <text>
        <r>
          <rPr>
            <b/>
            <sz val="8"/>
            <color indexed="81"/>
            <rFont val="Tahoma"/>
            <family val="2"/>
            <charset val="161"/>
          </rPr>
          <t>Κάνε τα κλάσματα ομώνυμα</t>
        </r>
        <r>
          <rPr>
            <sz val="8"/>
            <color indexed="81"/>
            <rFont val="Tahoma"/>
            <family val="2"/>
            <charset val="161"/>
          </rPr>
          <t xml:space="preserve">
</t>
        </r>
      </text>
    </comment>
    <comment ref="H305" authorId="0">
      <text>
        <r>
          <rPr>
            <b/>
            <sz val="8"/>
            <color indexed="81"/>
            <rFont val="Tahoma"/>
            <family val="2"/>
            <charset val="161"/>
          </rPr>
          <t>Ξαναγράφουμε το πρώτο κλάσμα</t>
        </r>
        <r>
          <rPr>
            <sz val="8"/>
            <color indexed="81"/>
            <rFont val="Tahoma"/>
            <family val="2"/>
            <charset val="161"/>
          </rPr>
          <t xml:space="preserve">
</t>
        </r>
      </text>
    </comment>
    <comment ref="J305" authorId="0">
      <text>
        <r>
          <rPr>
            <b/>
            <sz val="8"/>
            <color indexed="81"/>
            <rFont val="Tahoma"/>
            <family val="2"/>
          </rPr>
          <t>Μετατρέπουμε το μεικτό κλάσμα σε καταχρηστικό.</t>
        </r>
        <r>
          <rPr>
            <sz val="8"/>
            <color indexed="81"/>
            <rFont val="Tahoma"/>
            <family val="2"/>
            <charset val="161"/>
          </rPr>
          <t xml:space="preserve">
</t>
        </r>
      </text>
    </comment>
    <comment ref="L305" authorId="0">
      <text>
        <r>
          <rPr>
            <b/>
            <sz val="8"/>
            <color indexed="81"/>
            <rFont val="Tahoma"/>
            <family val="2"/>
            <charset val="161"/>
          </rPr>
          <t>Γράφουμε τα ομώνυμα κλάσματα</t>
        </r>
        <r>
          <rPr>
            <sz val="8"/>
            <color indexed="81"/>
            <rFont val="Tahoma"/>
            <family val="2"/>
            <charset val="161"/>
          </rPr>
          <t xml:space="preserve">
</t>
        </r>
      </text>
    </comment>
    <comment ref="N305" authorId="0">
      <text>
        <r>
          <rPr>
            <b/>
            <sz val="8"/>
            <color indexed="81"/>
            <rFont val="Tahoma"/>
            <family val="2"/>
          </rPr>
          <t>Γράφουμε τα ομώνυμα κλάσματα</t>
        </r>
        <r>
          <rPr>
            <sz val="8"/>
            <color indexed="81"/>
            <rFont val="Tahoma"/>
            <family val="2"/>
            <charset val="161"/>
          </rPr>
          <t xml:space="preserve">
</t>
        </r>
      </text>
    </comment>
    <comment ref="P305" authorId="0">
      <text>
        <r>
          <rPr>
            <sz val="8"/>
            <color indexed="81"/>
            <rFont val="Tahoma"/>
            <family val="2"/>
          </rPr>
          <t>Αν υπάρχει απλοποίηση την κάνουμε. Αν όχι κάνουμε πολλαπλασιασμό.</t>
        </r>
        <r>
          <rPr>
            <sz val="8"/>
            <color indexed="81"/>
            <rFont val="Tahoma"/>
            <family val="2"/>
            <charset val="161"/>
          </rPr>
          <t xml:space="preserve">
</t>
        </r>
      </text>
    </comment>
    <comment ref="G308" authorId="0">
      <text>
        <r>
          <rPr>
            <b/>
            <sz val="8"/>
            <color indexed="81"/>
            <rFont val="Tahoma"/>
            <family val="2"/>
            <charset val="161"/>
          </rPr>
          <t>Πολλαπλάσια των παρονομαστών
4={4,8,12,16,20,…...}
5={5,10, 15 , 20,……}</t>
        </r>
        <r>
          <rPr>
            <sz val="8"/>
            <color indexed="81"/>
            <rFont val="Tahoma"/>
            <family val="2"/>
            <charset val="161"/>
          </rPr>
          <t xml:space="preserve">
</t>
        </r>
      </text>
    </comment>
    <comment ref="I308" authorId="0">
      <text>
        <r>
          <rPr>
            <sz val="8"/>
            <color indexed="81"/>
            <rFont val="Tahoma"/>
            <family val="2"/>
            <charset val="161"/>
          </rPr>
          <t xml:space="preserve">Γράψε το Ε.Κ.Π.
</t>
        </r>
      </text>
    </comment>
    <comment ref="H311" authorId="0">
      <text>
        <r>
          <rPr>
            <b/>
            <sz val="8"/>
            <color indexed="81"/>
            <rFont val="Tahoma"/>
            <family val="2"/>
            <charset val="161"/>
          </rPr>
          <t>Κάνε τα κλάσματα ομώνυμα</t>
        </r>
        <r>
          <rPr>
            <sz val="8"/>
            <color indexed="81"/>
            <rFont val="Tahoma"/>
            <family val="2"/>
            <charset val="161"/>
          </rPr>
          <t xml:space="preserve">
</t>
        </r>
      </text>
    </comment>
    <comment ref="J311" authorId="0">
      <text>
        <r>
          <rPr>
            <b/>
            <sz val="8"/>
            <color indexed="81"/>
            <rFont val="Tahoma"/>
            <family val="2"/>
            <charset val="161"/>
          </rPr>
          <t>Κάνε τα κλάσματα ομώνυμα</t>
        </r>
        <r>
          <rPr>
            <sz val="8"/>
            <color indexed="81"/>
            <rFont val="Tahoma"/>
            <family val="2"/>
            <charset val="161"/>
          </rPr>
          <t xml:space="preserve">
</t>
        </r>
      </text>
    </comment>
    <comment ref="H313" authorId="0">
      <text>
        <r>
          <rPr>
            <b/>
            <sz val="8"/>
            <color indexed="81"/>
            <rFont val="Tahoma"/>
            <family val="2"/>
            <charset val="161"/>
          </rPr>
          <t>Ξαναγράφουμε το πρώτο κλάσμα</t>
        </r>
        <r>
          <rPr>
            <sz val="8"/>
            <color indexed="81"/>
            <rFont val="Tahoma"/>
            <family val="2"/>
            <charset val="161"/>
          </rPr>
          <t xml:space="preserve">
</t>
        </r>
      </text>
    </comment>
    <comment ref="J313" authorId="0">
      <text>
        <r>
          <rPr>
            <b/>
            <sz val="8"/>
            <color indexed="81"/>
            <rFont val="Tahoma"/>
            <family val="2"/>
          </rPr>
          <t>Μετατρέπουμε το μεικτό κλάσμα σε καταχρηστικό.</t>
        </r>
        <r>
          <rPr>
            <sz val="8"/>
            <color indexed="81"/>
            <rFont val="Tahoma"/>
            <family val="2"/>
            <charset val="161"/>
          </rPr>
          <t xml:space="preserve">
</t>
        </r>
      </text>
    </comment>
    <comment ref="L313" authorId="0">
      <text>
        <r>
          <rPr>
            <b/>
            <sz val="8"/>
            <color indexed="81"/>
            <rFont val="Tahoma"/>
            <family val="2"/>
            <charset val="161"/>
          </rPr>
          <t>Γράφουμε τα ομώνυμα κλάσματα</t>
        </r>
        <r>
          <rPr>
            <sz val="8"/>
            <color indexed="81"/>
            <rFont val="Tahoma"/>
            <family val="2"/>
            <charset val="161"/>
          </rPr>
          <t xml:space="preserve">
</t>
        </r>
      </text>
    </comment>
    <comment ref="N313" authorId="0">
      <text>
        <r>
          <rPr>
            <b/>
            <sz val="8"/>
            <color indexed="81"/>
            <rFont val="Tahoma"/>
            <family val="2"/>
          </rPr>
          <t>Γράφουμε τα ομώνυμα κλάσματα</t>
        </r>
        <r>
          <rPr>
            <sz val="8"/>
            <color indexed="81"/>
            <rFont val="Tahoma"/>
            <family val="2"/>
            <charset val="161"/>
          </rPr>
          <t xml:space="preserve">
</t>
        </r>
      </text>
    </comment>
    <comment ref="P313" authorId="0">
      <text>
        <r>
          <rPr>
            <sz val="8"/>
            <color indexed="81"/>
            <rFont val="Tahoma"/>
            <family val="2"/>
          </rPr>
          <t>Αν υπάρχει απλοποίηση την κάνουμε. Αν όχι κάνουμε πολλαπλασιασμό.</t>
        </r>
        <r>
          <rPr>
            <sz val="8"/>
            <color indexed="81"/>
            <rFont val="Tahoma"/>
            <family val="2"/>
            <charset val="161"/>
          </rPr>
          <t xml:space="preserve">
</t>
        </r>
      </text>
    </comment>
    <comment ref="G316" authorId="0">
      <text>
        <r>
          <rPr>
            <b/>
            <sz val="8"/>
            <color indexed="81"/>
            <rFont val="Tahoma"/>
            <family val="2"/>
            <charset val="161"/>
          </rPr>
          <t>Πολλαπλάσια των παρονομαστών
4={4,8,12,16,20,…...}
5={5,10, 15 , 20,……}</t>
        </r>
        <r>
          <rPr>
            <sz val="8"/>
            <color indexed="81"/>
            <rFont val="Tahoma"/>
            <family val="2"/>
            <charset val="161"/>
          </rPr>
          <t xml:space="preserve">
</t>
        </r>
      </text>
    </comment>
    <comment ref="I316" authorId="0">
      <text>
        <r>
          <rPr>
            <sz val="8"/>
            <color indexed="81"/>
            <rFont val="Tahoma"/>
            <family val="2"/>
            <charset val="161"/>
          </rPr>
          <t xml:space="preserve">Γράψε το Ε.Κ.Π.
</t>
        </r>
      </text>
    </comment>
    <comment ref="H319" authorId="0">
      <text>
        <r>
          <rPr>
            <b/>
            <sz val="8"/>
            <color indexed="81"/>
            <rFont val="Tahoma"/>
            <family val="2"/>
            <charset val="161"/>
          </rPr>
          <t>Κάνε τα κλάσματα ομώνυμα</t>
        </r>
        <r>
          <rPr>
            <sz val="8"/>
            <color indexed="81"/>
            <rFont val="Tahoma"/>
            <family val="2"/>
            <charset val="161"/>
          </rPr>
          <t xml:space="preserve">
</t>
        </r>
      </text>
    </comment>
    <comment ref="J319" authorId="0">
      <text>
        <r>
          <rPr>
            <b/>
            <sz val="8"/>
            <color indexed="81"/>
            <rFont val="Tahoma"/>
            <family val="2"/>
            <charset val="161"/>
          </rPr>
          <t>Κάνε τα κλάσματα ομώνυμα</t>
        </r>
        <r>
          <rPr>
            <sz val="8"/>
            <color indexed="81"/>
            <rFont val="Tahoma"/>
            <family val="2"/>
            <charset val="161"/>
          </rPr>
          <t xml:space="preserve">
</t>
        </r>
      </text>
    </comment>
    <comment ref="H321" authorId="0">
      <text>
        <r>
          <rPr>
            <b/>
            <sz val="8"/>
            <color indexed="81"/>
            <rFont val="Tahoma"/>
            <family val="2"/>
            <charset val="161"/>
          </rPr>
          <t>Ξαναγράφουμε το πρώτο κλάσμα</t>
        </r>
        <r>
          <rPr>
            <sz val="8"/>
            <color indexed="81"/>
            <rFont val="Tahoma"/>
            <family val="2"/>
            <charset val="161"/>
          </rPr>
          <t xml:space="preserve">
</t>
        </r>
      </text>
    </comment>
    <comment ref="J321" authorId="0">
      <text>
        <r>
          <rPr>
            <b/>
            <sz val="8"/>
            <color indexed="81"/>
            <rFont val="Tahoma"/>
            <family val="2"/>
          </rPr>
          <t>Μετατρέπουμε το μεικτό κλάσμα σε καταχρηστικό.</t>
        </r>
        <r>
          <rPr>
            <sz val="8"/>
            <color indexed="81"/>
            <rFont val="Tahoma"/>
            <family val="2"/>
            <charset val="161"/>
          </rPr>
          <t xml:space="preserve">
</t>
        </r>
      </text>
    </comment>
    <comment ref="L321" authorId="0">
      <text>
        <r>
          <rPr>
            <b/>
            <sz val="8"/>
            <color indexed="81"/>
            <rFont val="Tahoma"/>
            <family val="2"/>
            <charset val="161"/>
          </rPr>
          <t>Γράφουμε τα ομώνυμα κλάσματα</t>
        </r>
        <r>
          <rPr>
            <sz val="8"/>
            <color indexed="81"/>
            <rFont val="Tahoma"/>
            <family val="2"/>
            <charset val="161"/>
          </rPr>
          <t xml:space="preserve">
</t>
        </r>
      </text>
    </comment>
    <comment ref="N321" authorId="0">
      <text>
        <r>
          <rPr>
            <b/>
            <sz val="8"/>
            <color indexed="81"/>
            <rFont val="Tahoma"/>
            <family val="2"/>
          </rPr>
          <t>Γράφουμε τα ομώνυμα κλάσματα</t>
        </r>
        <r>
          <rPr>
            <sz val="8"/>
            <color indexed="81"/>
            <rFont val="Tahoma"/>
            <family val="2"/>
            <charset val="161"/>
          </rPr>
          <t xml:space="preserve">
</t>
        </r>
      </text>
    </comment>
    <comment ref="P321" authorId="0">
      <text>
        <r>
          <rPr>
            <sz val="8"/>
            <color indexed="81"/>
            <rFont val="Tahoma"/>
            <family val="2"/>
          </rPr>
          <t>Αν υπάρχει απλοποίηση την κάνουμε. Αν όχι κάνουμε πολλαπλασιασμό.</t>
        </r>
        <r>
          <rPr>
            <sz val="8"/>
            <color indexed="81"/>
            <rFont val="Tahoma"/>
            <family val="2"/>
            <charset val="161"/>
          </rPr>
          <t xml:space="preserve">
</t>
        </r>
      </text>
    </comment>
    <comment ref="G324" authorId="0">
      <text>
        <r>
          <rPr>
            <b/>
            <sz val="8"/>
            <color indexed="81"/>
            <rFont val="Tahoma"/>
            <family val="2"/>
            <charset val="161"/>
          </rPr>
          <t>Πολλαπλάσια των παρονομαστών
4={4,8,12,16,20,…...}
5={5,10, 15 , 20,……}</t>
        </r>
        <r>
          <rPr>
            <sz val="8"/>
            <color indexed="81"/>
            <rFont val="Tahoma"/>
            <family val="2"/>
            <charset val="161"/>
          </rPr>
          <t xml:space="preserve">
</t>
        </r>
      </text>
    </comment>
    <comment ref="I324" authorId="0">
      <text>
        <r>
          <rPr>
            <sz val="8"/>
            <color indexed="81"/>
            <rFont val="Tahoma"/>
            <family val="2"/>
            <charset val="161"/>
          </rPr>
          <t xml:space="preserve">Γράψε το Ε.Κ.Π.
</t>
        </r>
      </text>
    </comment>
  </commentList>
</comments>
</file>

<file path=xl/comments9.xml><?xml version="1.0" encoding="utf-8"?>
<comments xmlns="http://schemas.openxmlformats.org/spreadsheetml/2006/main">
  <authors>
    <author>a</author>
  </authors>
  <commentList>
    <comment ref="F29" authorId="0">
      <text>
        <r>
          <rPr>
            <b/>
            <sz val="8"/>
            <color indexed="81"/>
            <rFont val="Tahoma"/>
            <family val="2"/>
            <charset val="161"/>
          </rPr>
          <t>Ξαναγράφουμε το πρώτο κλάσμα</t>
        </r>
        <r>
          <rPr>
            <sz val="8"/>
            <color indexed="81"/>
            <rFont val="Tahoma"/>
            <family val="2"/>
            <charset val="161"/>
          </rPr>
          <t xml:space="preserve">
</t>
        </r>
      </text>
    </comment>
    <comment ref="H29"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29"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O29" authorId="0">
      <text>
        <r>
          <rPr>
            <b/>
            <u/>
            <sz val="10"/>
            <color indexed="81"/>
            <rFont val="Tahoma"/>
            <family val="2"/>
          </rPr>
          <t>Κλάσμα : κλάσμα:</t>
        </r>
        <r>
          <rPr>
            <b/>
            <sz val="8"/>
            <color indexed="81"/>
            <rFont val="Tahoma"/>
            <family val="2"/>
            <charset val="161"/>
          </rPr>
          <t xml:space="preserve">
Για να διαιρέσω κλάσματα θα πρέπει:
α) Αν είναι μεικτά, να γίνουν καταχρηστικά.
β) Μετά αντιστρέφουμε τους όρους του δεύτερου κλάσματος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J30" authorId="0">
      <text>
        <r>
          <rPr>
            <sz val="8"/>
            <color indexed="81"/>
            <rFont val="Tahoma"/>
            <family val="2"/>
            <charset val="161"/>
          </rPr>
          <t xml:space="preserve">Αν υπάρχει απλοποίηση την κάνουμε. Αν όχι, πολλαπλασιάζουμε τους παρονομαστές για να βρούμε τον παρονομαστή του κλάσματος
</t>
        </r>
      </text>
    </comment>
    <comment ref="F56" authorId="0">
      <text>
        <r>
          <rPr>
            <b/>
            <sz val="8"/>
            <color indexed="81"/>
            <rFont val="Tahoma"/>
            <family val="2"/>
            <charset val="161"/>
          </rPr>
          <t>Ξαναγράφουμε το πρώτο κλάσμα</t>
        </r>
        <r>
          <rPr>
            <sz val="8"/>
            <color indexed="81"/>
            <rFont val="Tahoma"/>
            <family val="2"/>
            <charset val="161"/>
          </rPr>
          <t xml:space="preserve">
</t>
        </r>
      </text>
    </comment>
    <comment ref="H56" authorId="0">
      <text>
        <r>
          <rPr>
            <b/>
            <sz val="8"/>
            <color indexed="81"/>
            <rFont val="Tahoma"/>
            <family val="2"/>
            <charset val="161"/>
          </rPr>
          <t>Αντιστρέφουμε τους όρους του δεύτερου κλάσματος και κάνουμε πολλαπλασιασμό.</t>
        </r>
        <r>
          <rPr>
            <sz val="8"/>
            <color indexed="81"/>
            <rFont val="Tahoma"/>
            <family val="2"/>
            <charset val="161"/>
          </rPr>
          <t xml:space="preserve">
</t>
        </r>
      </text>
    </comment>
    <comment ref="J56" authorId="0">
      <text>
        <r>
          <rPr>
            <sz val="8"/>
            <color indexed="81"/>
            <rFont val="Tahoma"/>
            <family val="2"/>
            <charset val="161"/>
          </rPr>
          <t xml:space="preserve">Αν υπάρχει απλοποίηση την κάνουμε. Αν όχι, πολλαπλασιάζουμε τους αριθμητές για να βρούμε τον αριθμητή του κλάσματος
</t>
        </r>
      </text>
    </comment>
    <comment ref="O56" authorId="0">
      <text>
        <r>
          <rPr>
            <b/>
            <u/>
            <sz val="10"/>
            <color indexed="81"/>
            <rFont val="Tahoma"/>
            <family val="2"/>
          </rPr>
          <t>Κλάσμα : κλάσμα:</t>
        </r>
        <r>
          <rPr>
            <b/>
            <sz val="8"/>
            <color indexed="81"/>
            <rFont val="Tahoma"/>
            <family val="2"/>
            <charset val="161"/>
          </rPr>
          <t xml:space="preserve">
Για να διαιρέσω κλάσματα θα πρέπει:
α) Αν είναι μεικτά, να γίνουν καταχρηστικά.
β) Μετά αντιστρέφουμε τους όρους του δεύτερου κλάσματος και κάνουμε πολλαπλασιασμό.
γ) Μετά ακολουθούμε όλες τις διαδικασίες που κάναμε όταν κάναμε πολλαπλασιασμό.</t>
        </r>
        <r>
          <rPr>
            <sz val="8"/>
            <color indexed="81"/>
            <rFont val="Tahoma"/>
            <family val="2"/>
            <charset val="161"/>
          </rPr>
          <t xml:space="preserve">
</t>
        </r>
      </text>
    </comment>
    <comment ref="J57" authorId="0">
      <text>
        <r>
          <rPr>
            <sz val="8"/>
            <color indexed="81"/>
            <rFont val="Tahoma"/>
            <family val="2"/>
            <charset val="161"/>
          </rPr>
          <t xml:space="preserve">Αν υπάρχει απλοποίηση την κάνουμε. Αν όχι, πολλαπλασιάζουμε τους παρονομαστές για να βρούμε τον παρονομαστή του κλάσματος
</t>
        </r>
      </text>
    </comment>
  </commentList>
</comments>
</file>

<file path=xl/sharedStrings.xml><?xml version="1.0" encoding="utf-8"?>
<sst xmlns="http://schemas.openxmlformats.org/spreadsheetml/2006/main" count="1044" uniqueCount="254">
  <si>
    <t>2ο ΠΑΡΑΔΕΙΓΜΑ</t>
  </si>
  <si>
    <t>(πχ. μια τετράχρωμη τούρτα)</t>
  </si>
  <si>
    <t>Πώς γίνεται η διαίρεση κλασμάτων;</t>
  </si>
  <si>
    <t>Τι σημαίνει διαίρεση κλασμάτων;</t>
  </si>
  <si>
    <t>Αυτό θα καταλάβεις καλύτερα βλέποντας τις πιο κάτω διαιρέσεις</t>
  </si>
  <si>
    <t>Όταν μας λένε διαίρεσε                αυτό που μας ζητούν</t>
  </si>
  <si>
    <t xml:space="preserve">είναι να βρούμε πόσες φορές χωρά το     στο </t>
  </si>
  <si>
    <t>(πχ το γαλάζιο μέρος της τούρτας) και μας ζητούν να βρούμε πόσες φορές χωρά το</t>
  </si>
  <si>
    <t>Πώς όμως θα βρίσκαμε την απάντηση χωρίς σχήματα;</t>
  </si>
  <si>
    <t>Οι άνθρωποι που ασχολήθηκαν πολύ με τα μαθηματικά παρατήρησαν ότι</t>
  </si>
  <si>
    <t>αν αντιστρέψουμε το δεύτερο κλάσμα και κάνουμε πολλαπλασιασμό</t>
  </si>
  <si>
    <t>με το πρώτο κλάσμα, τότε φτάνουμε στην απάντηση, χωρίς να κάνουμε σχήμα.</t>
  </si>
  <si>
    <t>στο      .Παρατηρούμε ότι αυτό χωρά 1/2 φορές.</t>
  </si>
  <si>
    <t xml:space="preserve">Αν θέλω να διαιρέσω δύο κλάσματα, θα πρέπει να αντιστρέψω τους όρους του </t>
  </si>
  <si>
    <t>δεύτερου κλάσματος και στη συνέχεια να κάνω πολλαπλασιασμό.</t>
  </si>
  <si>
    <t>(πχ. Μια πολύχρωμη τούρτα)</t>
  </si>
  <si>
    <t xml:space="preserve">(πχ το γαλάζιο μέρος της τούρτας) και μας ζητούν να βρούμε πόσες φορές </t>
  </si>
  <si>
    <t>χωρά το     στο      .Παρατηρούμε ότι αυτό χωρά 2 φορές.</t>
  </si>
  <si>
    <t>αν αντιστρέψουμε το δεύτερο κλάσμα και κάνουμε πολλαπλασιασμό με το πρώτο κλάσμα,</t>
  </si>
  <si>
    <t>τότε φτάνουμε στην απάντηση, χωρίς να κάνουμε σχήμα.</t>
  </si>
  <si>
    <t xml:space="preserve">Στη συγκεκριμένη περίπτωση εμείς έχουμε μόνο το     της ακέραιας μονάδας </t>
  </si>
  <si>
    <t>Υπόλοιπο διαίρεσης</t>
  </si>
  <si>
    <t>παρονομαστής</t>
  </si>
  <si>
    <t>ακέραιες μονάδες</t>
  </si>
  <si>
    <t xml:space="preserve">ακριβές πηλίκο </t>
  </si>
  <si>
    <t>ΜΟΝΑΔΕΣ</t>
  </si>
  <si>
    <t>ΚΛΑΣΜΑ</t>
  </si>
  <si>
    <t>Στο πρόγραμμα αυτό μπορείς να δεις κλάσματα μέχρι 30 ακέραιες μονάδες.</t>
  </si>
  <si>
    <t>Καταχρηστικά κλάσματα σε επιφάνεια.</t>
  </si>
  <si>
    <t xml:space="preserve"> =</t>
  </si>
  <si>
    <r>
      <t xml:space="preserve">παρονομαστή του κλάσματος, γράφοντας ένα </t>
    </r>
    <r>
      <rPr>
        <b/>
        <u/>
        <sz val="16"/>
        <color indexed="10"/>
        <rFont val="Comic Sans MS"/>
        <family val="4"/>
      </rPr>
      <t>ισοδύναμο κλάσμα,</t>
    </r>
  </si>
  <si>
    <t>1.</t>
  </si>
  <si>
    <t>2.</t>
  </si>
  <si>
    <t>3.</t>
  </si>
  <si>
    <t>4.</t>
  </si>
  <si>
    <t>5.</t>
  </si>
  <si>
    <t>6.</t>
  </si>
  <si>
    <t>7.</t>
  </si>
  <si>
    <t>8.</t>
  </si>
  <si>
    <t>9.</t>
  </si>
  <si>
    <t>10.</t>
  </si>
  <si>
    <t xml:space="preserve"> από τα 10</t>
  </si>
  <si>
    <t>Παράδειγμα:</t>
  </si>
  <si>
    <t>Βοήθεια</t>
  </si>
  <si>
    <t>Γράψε την απάντηση σου στο κίτρινο κουτάκι και πάτησε enter</t>
  </si>
  <si>
    <t>Βαθμολογία</t>
  </si>
  <si>
    <t>Συγγραφέας: Κύπρος Ιωάννου</t>
  </si>
  <si>
    <t>α)</t>
  </si>
  <si>
    <t>β)</t>
  </si>
  <si>
    <t>γ)</t>
  </si>
  <si>
    <t>δ)</t>
  </si>
  <si>
    <t>ε)</t>
  </si>
  <si>
    <t>ΒΟΗΘΕΙΑ</t>
  </si>
  <si>
    <t>στ)</t>
  </si>
  <si>
    <t>ζ)</t>
  </si>
  <si>
    <t>η)</t>
  </si>
  <si>
    <t>θ)</t>
  </si>
  <si>
    <t>ι)</t>
  </si>
  <si>
    <t>ΒΑΘΜΟΙ</t>
  </si>
  <si>
    <t xml:space="preserve"> από τα 5</t>
  </si>
  <si>
    <t xml:space="preserve"> από τα 15</t>
  </si>
  <si>
    <t xml:space="preserve"> από τα 20</t>
  </si>
  <si>
    <t>Πολλαπλασιασμός κλασμάτων</t>
  </si>
  <si>
    <t>Απλοποίηση κλασμάτων.</t>
  </si>
  <si>
    <t>Για να πολλαπλασιάσουμε δύο κλάσματα ακολουθούμε την πιο κάτω πορεία:</t>
  </si>
  <si>
    <t>α) Αν υπάρχει απλοποίηση, απλοποιούμε.</t>
  </si>
  <si>
    <t>β) Μετά πολλαπλασιάζουμε τους αριθμητές για να βρούμε τον αριθμητή του γινομένου</t>
  </si>
  <si>
    <t>γ) Πολλαπλασιάζουμε τους παρονομαστές για να βρούμε τον παρονομαστή του</t>
  </si>
  <si>
    <t>γινομένου.</t>
  </si>
  <si>
    <t>Να κάνεις τους πιο κάτω πολλαπλασιασμούς: (Γράψε την απάντηση σου στα πράσινα κουτάκια.)</t>
  </si>
  <si>
    <t>ΕΠΕΛΕΞΕ ΤΟ ΘΕΜΑ ΜΕ ΤΟ ΟΠΟΙΟ ΘΑ ΑΣΧΟΛΗΘΕΙΣ</t>
  </si>
  <si>
    <t>α) ΚΛΑΣΜΑ Χ ΚΛΑΣΜΑ</t>
  </si>
  <si>
    <t>β) ΚΛΑΣΜΑ Χ ΑΚΕΡΑΙΟ</t>
  </si>
  <si>
    <t>Για να διαιρέσουμε δύο κλάσματα ακολουθούμε την πιο κάτω πορεία:</t>
  </si>
  <si>
    <t>α) Αν τα κλάσματα είναι απλά, τότε αντιστρέφουμε τους όρους του δεύτερου.</t>
  </si>
  <si>
    <t>κλάσματος και κάνουμε πολλαπλασιασμό.</t>
  </si>
  <si>
    <t>β) Αν υπάρχει μεικτός ανάμεσα στα κλάσματα που θα διαιρέσουμε, τον</t>
  </si>
  <si>
    <t>κάνουμε καταχρηστικό. Μετά αντιστρέφουμε τους όρους του δεύτερου κλάσματος</t>
  </si>
  <si>
    <t>και κάνουμε πολλαπλασιασμό.</t>
  </si>
  <si>
    <t>ΠΑΡΑΤΗΡΗΣΗ ΓΙΑ ΤΟ ΠΗΛΙΚΟ</t>
  </si>
  <si>
    <t>ια)</t>
  </si>
  <si>
    <t>ιβ)</t>
  </si>
  <si>
    <t>ιγ)</t>
  </si>
  <si>
    <t>ιδ)</t>
  </si>
  <si>
    <t>ιε)</t>
  </si>
  <si>
    <t xml:space="preserve"> από τα 12</t>
  </si>
  <si>
    <t xml:space="preserve">Απλοποιώ ένα κλάσμα σημαίνει, μικραίνω τον αριθμητή και τον </t>
  </si>
  <si>
    <t xml:space="preserve">να έχει πχ το κλάσμα       αν απλοποιηθεί θα γίνει  </t>
  </si>
  <si>
    <t>Πώς απλοποιώ ένα κλάσμα;</t>
  </si>
  <si>
    <t xml:space="preserve">Να απλοποιήσετε το κλάσμα </t>
  </si>
  <si>
    <t>Για να απλοποιήσω:</t>
  </si>
  <si>
    <t xml:space="preserve">Διαιρώ και τους δύο όρους του κλάσματος (αριθμητή και παρονομαστή) </t>
  </si>
  <si>
    <t>δύο)</t>
  </si>
  <si>
    <r>
      <t xml:space="preserve">Ο </t>
    </r>
    <r>
      <rPr>
        <b/>
        <u/>
        <sz val="16"/>
        <color indexed="12"/>
        <rFont val="Comic Sans MS"/>
        <family val="4"/>
      </rPr>
      <t>Μ.Κ.Δ.</t>
    </r>
    <r>
      <rPr>
        <b/>
        <sz val="16"/>
        <color indexed="12"/>
        <rFont val="Comic Sans MS"/>
        <family val="4"/>
      </rPr>
      <t xml:space="preserve"> στο κλάσμα     είναι το 4. Άρα θα διαιρέσω και τον  </t>
    </r>
  </si>
  <si>
    <t>αριθμητή και τον παρονομαστή με το 4.</t>
  </si>
  <si>
    <t>που έχει αριθμητή και παρονομαστή, τους μικρότερους που θα μπορούσε</t>
  </si>
  <si>
    <r>
      <t xml:space="preserve">με τον Μ.Κ.Δ.(Δηλαδή, με το </t>
    </r>
    <r>
      <rPr>
        <b/>
        <u/>
        <sz val="16"/>
        <color indexed="10"/>
        <rFont val="Comic Sans MS"/>
        <family val="4"/>
      </rPr>
      <t>Μεγαλύτερο</t>
    </r>
    <r>
      <rPr>
        <b/>
        <sz val="16"/>
        <color indexed="10"/>
        <rFont val="Comic Sans MS"/>
        <family val="4"/>
      </rPr>
      <t xml:space="preserve"> αριθμό που διαιρεί και τους</t>
    </r>
  </si>
  <si>
    <t>:</t>
  </si>
  <si>
    <t>Μ.Κ.Δ</t>
  </si>
  <si>
    <t>παρατήρηση</t>
  </si>
  <si>
    <t>11.</t>
  </si>
  <si>
    <t>13.</t>
  </si>
  <si>
    <t>14.</t>
  </si>
  <si>
    <t>15.</t>
  </si>
  <si>
    <t>16.</t>
  </si>
  <si>
    <t>17.</t>
  </si>
  <si>
    <t>18.</t>
  </si>
  <si>
    <t>19.</t>
  </si>
  <si>
    <t>20.</t>
  </si>
  <si>
    <r>
      <t>1</t>
    </r>
    <r>
      <rPr>
        <b/>
        <sz val="17"/>
        <rFont val="Comic Sans MS"/>
        <family val="4"/>
      </rPr>
      <t>. Να γράψετε τα πιο κάτω κλάσματα στην πιο απλή τους μορφή.</t>
    </r>
  </si>
  <si>
    <t xml:space="preserve">4. </t>
  </si>
  <si>
    <t>Μέγιστος Κοινός Διαιρέτης. (Μ.Κ.Δ.)</t>
  </si>
  <si>
    <t>διαιρεί και τον αριθμητή και τον παρονομαστή του κλάσματος.</t>
  </si>
  <si>
    <t xml:space="preserve">Μέγιστο Κοινό Διαιρέτη,(Μ.Κ.Δ.) ονομάζουμε το μεγαλύτερο αριθμό που </t>
  </si>
  <si>
    <t>Ο Μ.Κ.Δ. μας χρησιμεύει στην απλοποίηση των κλασμάτων.</t>
  </si>
  <si>
    <t>Η απλοποίηση των κλασμάτων μας χρησιμεύει στο να κάνουμε πιο</t>
  </si>
  <si>
    <t>εύκολα πράξεις με τα κλάσματα.</t>
  </si>
  <si>
    <t>Ο Μ.Κ.Δ του κλάσματος       είναι το 4, γιατί το 4  είναι ο μεγαλύτερος</t>
  </si>
  <si>
    <t>αριθμός που διαιρεί και τον αριθμητή και τον παρονομαστή του κλάσματος.</t>
  </si>
  <si>
    <t>Πώς βρίσκω τον Μ.Κ.Δ;</t>
  </si>
  <si>
    <t xml:space="preserve">Να βρείτε τον Μ.Κ.Δ. του κλάσματος </t>
  </si>
  <si>
    <t>Για να βρω τον Μ.Κ.Δ:</t>
  </si>
  <si>
    <t xml:space="preserve">Βρίσκω όλους τους αριθμούς που διαιρούν τον αριθμητή και τον </t>
  </si>
  <si>
    <r>
      <t xml:space="preserve">παρονομαστή του κλάσματος. (Βρίσκω δηλαδή τους </t>
    </r>
    <r>
      <rPr>
        <b/>
        <u/>
        <sz val="16"/>
        <color indexed="21"/>
        <rFont val="Comic Sans MS"/>
        <family val="4"/>
      </rPr>
      <t>παράγοντες</t>
    </r>
    <r>
      <rPr>
        <b/>
        <sz val="16"/>
        <color indexed="10"/>
        <rFont val="Comic Sans MS"/>
        <family val="4"/>
      </rPr>
      <t xml:space="preserve"> τους)</t>
    </r>
  </si>
  <si>
    <r>
      <t>Διαιρέτες του 4={1,2,</t>
    </r>
    <r>
      <rPr>
        <b/>
        <sz val="16"/>
        <color indexed="12"/>
        <rFont val="Comic Sans MS"/>
        <family val="4"/>
      </rPr>
      <t>4</t>
    </r>
    <r>
      <rPr>
        <b/>
        <sz val="16"/>
        <color indexed="57"/>
        <rFont val="Comic Sans MS"/>
        <family val="4"/>
      </rPr>
      <t>}</t>
    </r>
  </si>
  <si>
    <r>
      <t>Διαιρέτες του 8={1,2,</t>
    </r>
    <r>
      <rPr>
        <b/>
        <sz val="16"/>
        <color indexed="12"/>
        <rFont val="Comic Sans MS"/>
        <family val="4"/>
      </rPr>
      <t>4</t>
    </r>
    <r>
      <rPr>
        <b/>
        <sz val="16"/>
        <color indexed="57"/>
        <rFont val="Comic Sans MS"/>
        <family val="4"/>
      </rPr>
      <t>,8}</t>
    </r>
  </si>
  <si>
    <r>
      <t xml:space="preserve">Παρατηρώ ότι ο </t>
    </r>
    <r>
      <rPr>
        <b/>
        <u/>
        <sz val="16"/>
        <color indexed="10"/>
        <rFont val="Comic Sans MS"/>
        <family val="4"/>
      </rPr>
      <t>Μεγαλύτερος Κοινός Διαιρέτης</t>
    </r>
    <r>
      <rPr>
        <b/>
        <sz val="16"/>
        <color indexed="10"/>
        <rFont val="Comic Sans MS"/>
        <family val="4"/>
      </rPr>
      <t xml:space="preserve"> των αριθμών είναι το </t>
    </r>
    <r>
      <rPr>
        <b/>
        <sz val="16"/>
        <color indexed="12"/>
        <rFont val="Comic Sans MS"/>
        <family val="4"/>
      </rPr>
      <t>4</t>
    </r>
    <r>
      <rPr>
        <b/>
        <sz val="16"/>
        <color indexed="10"/>
        <rFont val="Comic Sans MS"/>
        <family val="4"/>
      </rPr>
      <t xml:space="preserve"> </t>
    </r>
  </si>
  <si>
    <r>
      <t xml:space="preserve">Ο </t>
    </r>
    <r>
      <rPr>
        <b/>
        <u/>
        <sz val="16"/>
        <color indexed="12"/>
        <rFont val="Comic Sans MS"/>
        <family val="4"/>
      </rPr>
      <t>Μ.Κ.Δ.</t>
    </r>
    <r>
      <rPr>
        <b/>
        <sz val="16"/>
        <color indexed="12"/>
        <rFont val="Comic Sans MS"/>
        <family val="4"/>
      </rPr>
      <t xml:space="preserve"> στο κλάσμα     είναι το 4. </t>
    </r>
  </si>
  <si>
    <t xml:space="preserve">Αν </t>
  </si>
  <si>
    <t>είναι ακέραια μονάδα</t>
  </si>
  <si>
    <t>τότε</t>
  </si>
  <si>
    <t>Γράψε το κλάσμα που δείχνει</t>
  </si>
  <si>
    <t>η γαλάζια επιφάνεια</t>
  </si>
  <si>
    <t>Λύσε τις ασκήσεις σύμφωνα με τα παραδείγματα:</t>
  </si>
  <si>
    <t xml:space="preserve">Άρα για να απλοποιήσω το κλάσμα θα διαιρέσω και τον  αριθμητή </t>
  </si>
  <si>
    <t>και τον παρονομαστή με τον αριθμό 4.</t>
  </si>
  <si>
    <r>
      <t>1</t>
    </r>
    <r>
      <rPr>
        <b/>
        <sz val="17"/>
        <rFont val="Comic Sans MS"/>
        <family val="4"/>
      </rPr>
      <t xml:space="preserve">. Να βρείτε το Μ.Κ.Δ των πιο κάτω κλασμάτων και να τα </t>
    </r>
  </si>
  <si>
    <t>γράψετε στην πιο απλή τους μορφή.</t>
  </si>
  <si>
    <t>Διαίρεση κλασμάτων με σχήματα.</t>
  </si>
  <si>
    <t>ΠΑΡΑΔΕΙΓΜΑ:</t>
  </si>
  <si>
    <t>ιστ)</t>
  </si>
  <si>
    <t>ιζ)</t>
  </si>
  <si>
    <t>ιη)</t>
  </si>
  <si>
    <t>ιθ)</t>
  </si>
  <si>
    <t>κ)</t>
  </si>
  <si>
    <t>κα)</t>
  </si>
  <si>
    <t>κβ)</t>
  </si>
  <si>
    <t>κγ)</t>
  </si>
  <si>
    <t>κδ)</t>
  </si>
  <si>
    <t>κε)</t>
  </si>
  <si>
    <t>από τα 25</t>
  </si>
  <si>
    <t xml:space="preserve">Τα καταχρηστικά κλάσματα είναι μεγαλύτερα από την ακέραια μονάδα. </t>
  </si>
  <si>
    <t>Το κλάσμα</t>
  </si>
  <si>
    <t>α) Στα καταχρηστικά κλάσματα είναι μεγαλύτερος ο αριθμητής.</t>
  </si>
  <si>
    <t xml:space="preserve">κλάσματα </t>
  </si>
  <si>
    <t>είναι μεγαλύτερος από τον παρονομαστή τους. (πχ    ,    ,     )</t>
  </si>
  <si>
    <t>Δες ένα καταχρηστικό κλάσμα με σχήματα:</t>
  </si>
  <si>
    <t>από τον παρονομαστή.</t>
  </si>
  <si>
    <t xml:space="preserve">Διαιρώ τον αριθμητή διά τον παρονομαστή. Όσες φορές χωρά ο </t>
  </si>
  <si>
    <t>Πρόσεξε τα πιο κάτω σχήματα:</t>
  </si>
  <si>
    <t xml:space="preserve">Με τη βοήθεια των πιο πάνω σχημάτων καταλαβαίνουμε ότι το </t>
  </si>
  <si>
    <t>α) Τι είναι καταχρηστικά κλάσματα;</t>
  </si>
  <si>
    <t>Εδώ μπορείς να μάθεις:</t>
  </si>
  <si>
    <t>Δες μερικά μεικτά κλάσματα με σχήματα:</t>
  </si>
  <si>
    <t>Δες ακόμα μερικά καταχρηστικά κλάσματα με σχήματα:</t>
  </si>
  <si>
    <t>Παρατήρηση:</t>
  </si>
  <si>
    <t>Εξάσκηση</t>
  </si>
  <si>
    <t xml:space="preserve">Ένα καταχρηστικό κλάσμα μπορεί να γίνει ακέραιος </t>
  </si>
  <si>
    <t>πχ</t>
  </si>
  <si>
    <t>Κάνε τα πιο κάτω καταχρηστικά κλάσματα ακέραιους.(Γράφε στα πράσινα κουτάκια)</t>
  </si>
  <si>
    <t>Πολλαπλασιάζω τον ακέραιο επί τον παρονομαστή του κλάσματος και</t>
  </si>
  <si>
    <t>Το αποτέλεσμα που βρίσκω είναι ο αριθμητής του καταχρηστικού κλάσματος</t>
  </si>
  <si>
    <t>Παρονομαστής του καταχρηστικού κλάσματος είναι ο ίδιος με τον παρονομαστή</t>
  </si>
  <si>
    <t>Κάνε τα πιο κάτω μεικτά κλάσματα καταχρηστικά.(Γράφε στα πράσινα κουτάκια)</t>
  </si>
  <si>
    <t>ΠΑΡΑΔΕΙΓΜΑ</t>
  </si>
  <si>
    <t>που γίνονται με τη βοήθεια σχημάτων</t>
  </si>
  <si>
    <t>Αυτή είναι</t>
  </si>
  <si>
    <t xml:space="preserve">Στη συγκεκριμένη περίπτωση εμείς έχουμε το μόνο     της ακέραιας μονάδας </t>
  </si>
  <si>
    <t xml:space="preserve">Στο πιο κάτω σχήμα βλέπετε </t>
  </si>
  <si>
    <t xml:space="preserve">την ακέραια μονάδα </t>
  </si>
  <si>
    <t>1ο ΠΑΡΑΔΕΙΓΜΑ</t>
  </si>
  <si>
    <r>
      <t>Καταχρηστικά κλάσματα</t>
    </r>
    <r>
      <rPr>
        <b/>
        <sz val="18"/>
        <rFont val="Comic Sans MS"/>
        <family val="4"/>
      </rPr>
      <t xml:space="preserve"> ονομάζουμε τα κλάσματα που ο αριθμητής τους</t>
    </r>
  </si>
  <si>
    <t>ακέραιο και κλάσμα (π.χ.       ,       ,       )</t>
  </si>
  <si>
    <t>β) Τι είναι μικτά κλάσματα;</t>
  </si>
  <si>
    <t>γ) Πώς μετατρέπω ένα καταχρηστικό κλάσμα σε μικτό;</t>
  </si>
  <si>
    <t>δ) Πώς μετατρέπω ένα μικτό κλάσμα σε καταχρηστικό;</t>
  </si>
  <si>
    <r>
      <t>Μικτά κλάσματα</t>
    </r>
    <r>
      <rPr>
        <b/>
        <sz val="18"/>
        <rFont val="Comic Sans MS"/>
        <family val="4"/>
      </rPr>
      <t xml:space="preserve"> ονομάζουμε τα κλάσματα που έχουν μέσα τους και </t>
    </r>
  </si>
  <si>
    <t>Δες μερικά μικτά κλάσματα με σχήματα:</t>
  </si>
  <si>
    <t xml:space="preserve">β) Τα καταχρηστικά κλάσματα μπορούν να μετατραπούν σε μικτά </t>
  </si>
  <si>
    <t>γ) Δε γίνεται σε ένα μικτό κλάσμα, ο αριθμητής να είναι μεγαλύτερος</t>
  </si>
  <si>
    <t xml:space="preserve">καταχρηστικό κλάσμα     είναι ίσο με το μικτό  </t>
  </si>
  <si>
    <t>Για να μετατρέψω ένα καταχρηστικό κλάσμα σε μικτό, κάνω διαίρεση.</t>
  </si>
  <si>
    <t>παρονομαστής στον αριθμητή, τόσες είναι και οι ακέραιες μονάδες του μικτού.</t>
  </si>
  <si>
    <t>Όσο κλάσμα περισσεύει είναι το κλάσμα του μικτού.</t>
  </si>
  <si>
    <t>Κάνε τα πιο κάτω καταχρηστικά κλάσματα μικτά.(Γράφε στα πράσινα κουτάκια)</t>
  </si>
  <si>
    <t xml:space="preserve">μικτό κλάσμα       είναι ίσο με το καταχρηστικό </t>
  </si>
  <si>
    <t>Για να μετατρέψω ένα μικτό κλάσμα σε καταχρηστικό, εργάζομαι ως εξής:</t>
  </si>
  <si>
    <t>στο γινόμενο αυτό προσθέτω τον αριθμητή του μικτού κλάσματος.</t>
  </si>
  <si>
    <t>του μικτού.</t>
  </si>
  <si>
    <t>Κάνε τα πιο κάτω μικτά κλάσματα καταχρηστικά.(Γράφε στα πράσινα κουτάκια)</t>
  </si>
  <si>
    <t>1. Κάνε τα πιο κάτω καταχρηστικά κλάσματα μικτά.(Γράφε στα πράσινα κουτάκια)</t>
  </si>
  <si>
    <t>2. Κάνε τα πιο κάτω μικτά κλάσματα καταχρηστικά.(Γράφε στα πράσινα κουτάκια)</t>
  </si>
  <si>
    <t>γ) ΚΛΑΣΜΑ Χ ΜΙΚΤΟ</t>
  </si>
  <si>
    <t>δ) ΜΙΚΤΟ Χ ΜΙΚΤΟ</t>
  </si>
  <si>
    <t>ΠΑΡΑΔΕΙΓΜΑΤΑ</t>
  </si>
  <si>
    <t>Μετατροπή μικτού κλάσματος σε καταχρηστικό και αντίστροφα.</t>
  </si>
  <si>
    <t>Για να τα κάνουμε ομώνυμα θα πρέπει να βρούμε το Ελάχιστο Κοινό Πολλαπλάσιο</t>
  </si>
  <si>
    <t>(Ε.Κ.Π), δηλαδή τον Ελάχιστο (μικρότερο) αριθμό που είναι πολλαπλάσιο των</t>
  </si>
  <si>
    <t>παρονομαστών των κλασμάτων μας.</t>
  </si>
  <si>
    <t>Ε.Κ.Π.</t>
  </si>
  <si>
    <t>ΑΠΟ ΤΑ 10</t>
  </si>
  <si>
    <t xml:space="preserve">Μπορούμε να κάνουμε διαίρεση κλασμάτων κάνοντάς τα ομώνυμα </t>
  </si>
  <si>
    <t>και στη συνέχεια διαιρώντας τους αριθμητές των ομώνυμων κλασμάτων</t>
  </si>
  <si>
    <t>που βρήκαμε.</t>
  </si>
  <si>
    <t>Να κάνεις τις πιο κάτω διαιρέσεις: (Γράψε την απάντηση σου στα πράσινα κουτάκια.)</t>
  </si>
  <si>
    <t>ΠΑΡΑΔΕΙΓΜΑΤΑ:</t>
  </si>
  <si>
    <t>ΔΙΑΔΙΚΑΣΙΑ ΓΙΑ ΝΑ ΚΑΝΟΥΜΕ ΤΗ ΔΙΑΙΡΕΣΗ:</t>
  </si>
  <si>
    <t>α) Κάνω τα κλάσματα ομώνυμα.</t>
  </si>
  <si>
    <t>β) Διαιρώ τους αριθμητές</t>
  </si>
  <si>
    <t>Ασκήσεις</t>
  </si>
  <si>
    <t xml:space="preserve">α) Αν ο ακέραιος διαιρεί ακριβώς τον αριθμητή του κλάσματος </t>
  </si>
  <si>
    <t>τους διαιρούμε.  Έτσι βρίσκουμε τον αριθμητή.</t>
  </si>
  <si>
    <t>β) Ο παρονομαστής μένει ίδιος.</t>
  </si>
  <si>
    <r>
      <t xml:space="preserve">Σκέψη: (4 </t>
    </r>
    <r>
      <rPr>
        <b/>
        <sz val="12"/>
        <rFont val="Calibri"/>
        <family val="2"/>
        <charset val="161"/>
      </rPr>
      <t>÷ 4 = 1  είναι ο αριθμητής)</t>
    </r>
  </si>
  <si>
    <t>Ο παρονομαστής μένει ίδιος.</t>
  </si>
  <si>
    <r>
      <t xml:space="preserve">Σκέψη: (4 </t>
    </r>
    <r>
      <rPr>
        <b/>
        <sz val="12"/>
        <rFont val="Calibri"/>
        <family val="2"/>
        <charset val="161"/>
      </rPr>
      <t>÷ 2 = 2  είναι ο αριθμητής)</t>
    </r>
  </si>
  <si>
    <t>ΑΠΟ ΤΑ 5</t>
  </si>
  <si>
    <t xml:space="preserve">          ΠΑΡΑΔΕΙΓΜΑ</t>
  </si>
  <si>
    <t>β) ΑΚΕΡΑΙΟΣ ÷ ΚΛΑΣΜΑ</t>
  </si>
  <si>
    <t>γ) ΚΛΑΣΜΑ ÷ ΑΚΕΡΑΙΟΣ</t>
  </si>
  <si>
    <r>
      <t xml:space="preserve">α) ΚΛΑΣΜΑ </t>
    </r>
    <r>
      <rPr>
        <b/>
        <u/>
        <sz val="16"/>
        <color indexed="12"/>
        <rFont val="Calibri"/>
        <family val="2"/>
        <charset val="161"/>
      </rPr>
      <t>÷</t>
    </r>
    <r>
      <rPr>
        <b/>
        <u/>
        <sz val="16"/>
        <color indexed="12"/>
        <rFont val="Comic Sans MS"/>
        <family val="4"/>
      </rPr>
      <t xml:space="preserve"> ΚΛΑΣΜΑ</t>
    </r>
  </si>
  <si>
    <t>α) Ξαναγράφω το πρώτο κλάσμα όπως είναι.</t>
  </si>
  <si>
    <t>β) Αντιστρέφω το 2ο κλάσμα και κάνω πολλαπλασιασμό.</t>
  </si>
  <si>
    <t>β) Αντιστρέφω τον ακέραιο γράφοντας αριθμητή το ένα και παρονομαστή τον ακέραιο.</t>
  </si>
  <si>
    <t>α) Ξαναγράφω τον ακέραιο και κάνω το μικτό κλάσμα καταχρηστικό</t>
  </si>
  <si>
    <t>β) Αντιστρέφω το καταχρηστικό κλάσμα και κάνω πολλαπλασιασμό.</t>
  </si>
  <si>
    <t>Ασκήσεις:</t>
  </si>
  <si>
    <t>α) Ξαναγράφω τον ακέραιο όπως είναι.</t>
  </si>
  <si>
    <t>β) Αντιστρέφω το κλάσμα και κάνω πολλαπλασιασμό.</t>
  </si>
  <si>
    <t>α) Κάνω το μικτό κλάσμα καταχρηστικό</t>
  </si>
  <si>
    <t>β) Αντιστρέφω το δεύτερο κλάσμα και κάνω πολλαπλασιασμό.</t>
  </si>
  <si>
    <t>α) Κάνω τα μικτά κλάσματα καταχρηστικά</t>
  </si>
  <si>
    <t>α) ΚΛΑΣΜΑ ÷ ΚΛΑΣΜΑ</t>
  </si>
  <si>
    <t>β) ΚΛΑΣΜΑ ÷ ΑΚΕΡΑΙΟ ή ΑΚΕΡΑΙΟ ÷ ΚΛΑΣΜΑ</t>
  </si>
  <si>
    <t>γ) ΑΚΕΡΑΙΟΣ ÷ ΜΙΚΤΟΣ Ή ΜΙΚΤΟΣ ÷ ΑΚΕΡΑΙΟΣ</t>
  </si>
  <si>
    <t>δ) ΚΛΑΣΜΑ ÷ ΜΙΚΤΟ ή ΜΙΚΤΟ ÷ ΚΛΑΣΜΑ</t>
  </si>
  <si>
    <t>ε) ΜΙΚΤΟ ÷ ΜΙΚΤΟ</t>
  </si>
  <si>
    <t>β) Κάνω τα κλάσματα ομώνυμα.</t>
  </si>
  <si>
    <t>γ) Διαιρώ τους αριθμητές.</t>
  </si>
  <si>
    <t>α) Κάνω τους μικτούς κλάσματα καταχρηστικά</t>
  </si>
  <si>
    <t>β) Κάνω τα καταχρηστικά κλάσματα ομώνυμα.</t>
  </si>
  <si>
    <t>a)</t>
  </si>
  <si>
    <t>Διαίρεση κλασμάτων με αντιστροφή.</t>
  </si>
  <si>
    <t>Διαίρεση κλασμάτων με ομώνυμα κλάσματα</t>
  </si>
</sst>
</file>

<file path=xl/styles.xml><?xml version="1.0" encoding="utf-8"?>
<styleSheet xmlns="http://schemas.openxmlformats.org/spreadsheetml/2006/main">
  <numFmts count="2">
    <numFmt numFmtId="164" formatCode="0.000"/>
    <numFmt numFmtId="165" formatCode="0.0"/>
  </numFmts>
  <fonts count="115">
    <font>
      <sz val="10"/>
      <name val="Comic Sans MS"/>
      <charset val="161"/>
    </font>
    <font>
      <b/>
      <sz val="10"/>
      <name val="Comic Sans MS"/>
      <family val="4"/>
    </font>
    <font>
      <b/>
      <sz val="14"/>
      <name val="Comic Sans MS"/>
      <family val="4"/>
    </font>
    <font>
      <b/>
      <sz val="24"/>
      <name val="Comic Sans MS"/>
      <family val="4"/>
    </font>
    <font>
      <b/>
      <sz val="16"/>
      <name val="Comic Sans MS"/>
      <family val="4"/>
    </font>
    <font>
      <b/>
      <sz val="20"/>
      <name val="Comic Sans MS"/>
      <family val="4"/>
    </font>
    <font>
      <b/>
      <sz val="18"/>
      <name val="Comic Sans MS"/>
      <family val="4"/>
    </font>
    <font>
      <b/>
      <sz val="24"/>
      <color indexed="10"/>
      <name val="Comic Sans MS"/>
      <family val="4"/>
    </font>
    <font>
      <b/>
      <sz val="20"/>
      <color indexed="10"/>
      <name val="Comic Sans MS"/>
      <family val="4"/>
    </font>
    <font>
      <b/>
      <u/>
      <sz val="14"/>
      <name val="Comic Sans MS"/>
      <family val="4"/>
    </font>
    <font>
      <b/>
      <sz val="28"/>
      <color indexed="12"/>
      <name val="Wingdings"/>
      <charset val="2"/>
    </font>
    <font>
      <b/>
      <sz val="12"/>
      <name val="Comic Sans MS"/>
      <family val="4"/>
    </font>
    <font>
      <b/>
      <sz val="11"/>
      <name val="Comic Sans MS"/>
      <family val="4"/>
    </font>
    <font>
      <sz val="18"/>
      <name val="Comic Sans MS"/>
      <family val="4"/>
    </font>
    <font>
      <b/>
      <sz val="15"/>
      <name val="Comic Sans MS"/>
      <family val="4"/>
    </font>
    <font>
      <b/>
      <sz val="14"/>
      <color indexed="10"/>
      <name val="Comic Sans MS"/>
      <family val="4"/>
    </font>
    <font>
      <b/>
      <sz val="28"/>
      <name val="Comic Sans MS"/>
      <family val="4"/>
    </font>
    <font>
      <b/>
      <u/>
      <sz val="16"/>
      <name val="Comic Sans MS"/>
      <family val="4"/>
    </font>
    <font>
      <b/>
      <u/>
      <sz val="24"/>
      <color indexed="10"/>
      <name val="Comic Sans MS"/>
      <family val="4"/>
    </font>
    <font>
      <u/>
      <sz val="10"/>
      <name val="Comic Sans MS"/>
      <family val="4"/>
    </font>
    <font>
      <b/>
      <sz val="16"/>
      <color indexed="10"/>
      <name val="Comic Sans MS"/>
      <family val="4"/>
    </font>
    <font>
      <b/>
      <u/>
      <sz val="16"/>
      <color indexed="12"/>
      <name val="Comic Sans MS"/>
      <family val="4"/>
    </font>
    <font>
      <b/>
      <sz val="8"/>
      <name val="Comic Sans MS"/>
      <family val="4"/>
    </font>
    <font>
      <b/>
      <sz val="18"/>
      <color indexed="12"/>
      <name val="Comic Sans MS"/>
      <family val="4"/>
    </font>
    <font>
      <b/>
      <sz val="16"/>
      <color indexed="12"/>
      <name val="Comic Sans MS"/>
      <family val="4"/>
    </font>
    <font>
      <b/>
      <sz val="26"/>
      <name val="Comic Sans MS"/>
      <family val="4"/>
    </font>
    <font>
      <sz val="8"/>
      <color indexed="81"/>
      <name val="Tahoma"/>
      <family val="2"/>
      <charset val="161"/>
    </font>
    <font>
      <b/>
      <sz val="8"/>
      <color indexed="81"/>
      <name val="Tahoma"/>
      <family val="2"/>
      <charset val="161"/>
    </font>
    <font>
      <b/>
      <sz val="14"/>
      <color indexed="12"/>
      <name val="Comic Sans MS"/>
      <family val="4"/>
    </font>
    <font>
      <b/>
      <sz val="20"/>
      <color indexed="12"/>
      <name val="Comic Sans MS"/>
      <family val="4"/>
    </font>
    <font>
      <sz val="18"/>
      <color indexed="12"/>
      <name val="Comic Sans MS"/>
      <family val="4"/>
    </font>
    <font>
      <u/>
      <sz val="10"/>
      <color indexed="12"/>
      <name val="Comic Sans MS"/>
      <family val="4"/>
      <charset val="161"/>
    </font>
    <font>
      <b/>
      <sz val="12"/>
      <color indexed="12"/>
      <name val="Comic Sans MS"/>
      <family val="4"/>
    </font>
    <font>
      <b/>
      <sz val="20"/>
      <name val="Wingdings"/>
      <charset val="2"/>
    </font>
    <font>
      <b/>
      <sz val="14"/>
      <name val="Wingdings"/>
      <charset val="2"/>
    </font>
    <font>
      <b/>
      <u/>
      <sz val="10"/>
      <color indexed="81"/>
      <name val="Tahoma"/>
      <family val="2"/>
    </font>
    <font>
      <b/>
      <sz val="16"/>
      <name val="Wingdings"/>
      <charset val="2"/>
    </font>
    <font>
      <b/>
      <u/>
      <sz val="18"/>
      <color indexed="12"/>
      <name val="Comic Sans MS"/>
      <family val="4"/>
    </font>
    <font>
      <b/>
      <u/>
      <sz val="8"/>
      <color indexed="81"/>
      <name val="Tahoma"/>
      <family val="2"/>
    </font>
    <font>
      <b/>
      <sz val="8"/>
      <color indexed="81"/>
      <name val="Tahoma"/>
      <family val="2"/>
    </font>
    <font>
      <sz val="8"/>
      <color indexed="81"/>
      <name val="Tahoma"/>
      <family val="2"/>
    </font>
    <font>
      <b/>
      <sz val="16"/>
      <color indexed="10"/>
      <name val="Wingdings"/>
      <charset val="2"/>
    </font>
    <font>
      <b/>
      <sz val="16"/>
      <color indexed="12"/>
      <name val="Wingdings"/>
      <charset val="2"/>
    </font>
    <font>
      <b/>
      <sz val="12"/>
      <color indexed="10"/>
      <name val="Comic Sans MS"/>
      <family val="4"/>
    </font>
    <font>
      <b/>
      <sz val="14"/>
      <color indexed="12"/>
      <name val="Wingdings"/>
      <charset val="2"/>
    </font>
    <font>
      <b/>
      <sz val="10"/>
      <color indexed="12"/>
      <name val="Comic Sans MS"/>
      <family val="4"/>
    </font>
    <font>
      <b/>
      <sz val="14"/>
      <color indexed="10"/>
      <name val="Wingdings"/>
      <charset val="2"/>
    </font>
    <font>
      <b/>
      <sz val="14"/>
      <color indexed="48"/>
      <name val="Wingdings"/>
      <charset val="2"/>
    </font>
    <font>
      <b/>
      <sz val="16"/>
      <color indexed="48"/>
      <name val="Wingdings"/>
      <charset val="2"/>
    </font>
    <font>
      <b/>
      <u/>
      <sz val="8"/>
      <color indexed="10"/>
      <name val="Tahoma"/>
      <family val="2"/>
    </font>
    <font>
      <sz val="8"/>
      <name val="Comic Sans MS"/>
      <family val="4"/>
    </font>
    <font>
      <b/>
      <u/>
      <sz val="14"/>
      <color indexed="12"/>
      <name val="Comic Sans MS"/>
      <family val="4"/>
    </font>
    <font>
      <sz val="10"/>
      <color indexed="48"/>
      <name val="Comic Sans MS"/>
      <family val="4"/>
      <charset val="161"/>
    </font>
    <font>
      <b/>
      <sz val="14"/>
      <color indexed="48"/>
      <name val="Comic Sans MS"/>
      <family val="4"/>
    </font>
    <font>
      <sz val="14"/>
      <color indexed="48"/>
      <name val="Comic Sans MS"/>
      <family val="4"/>
    </font>
    <font>
      <sz val="14"/>
      <name val="Comic Sans MS"/>
      <family val="4"/>
    </font>
    <font>
      <b/>
      <u/>
      <sz val="16"/>
      <color indexed="10"/>
      <name val="Comic Sans MS"/>
      <family val="4"/>
    </font>
    <font>
      <b/>
      <sz val="15"/>
      <color indexed="48"/>
      <name val="Comic Sans MS"/>
      <family val="4"/>
    </font>
    <font>
      <sz val="18"/>
      <color indexed="48"/>
      <name val="Comic Sans MS"/>
      <family val="4"/>
    </font>
    <font>
      <b/>
      <sz val="18"/>
      <color indexed="48"/>
      <name val="Comic Sans MS"/>
      <family val="4"/>
    </font>
    <font>
      <b/>
      <sz val="8"/>
      <color indexed="48"/>
      <name val="Tahoma"/>
      <family val="2"/>
    </font>
    <font>
      <b/>
      <sz val="8"/>
      <color indexed="10"/>
      <name val="Tahoma"/>
      <family val="2"/>
    </font>
    <font>
      <b/>
      <sz val="14"/>
      <color indexed="57"/>
      <name val="Wingdings"/>
      <charset val="2"/>
    </font>
    <font>
      <b/>
      <sz val="6"/>
      <name val="Comic Sans MS"/>
      <family val="4"/>
    </font>
    <font>
      <b/>
      <sz val="17"/>
      <color indexed="12"/>
      <name val="Comic Sans MS"/>
      <family val="4"/>
    </font>
    <font>
      <b/>
      <sz val="17"/>
      <name val="Comic Sans MS"/>
      <family val="4"/>
    </font>
    <font>
      <b/>
      <u/>
      <sz val="16"/>
      <color indexed="21"/>
      <name val="Comic Sans MS"/>
      <family val="4"/>
    </font>
    <font>
      <b/>
      <sz val="16"/>
      <color indexed="57"/>
      <name val="Comic Sans MS"/>
      <family val="4"/>
    </font>
    <font>
      <b/>
      <sz val="14"/>
      <color indexed="17"/>
      <name val="Comic Sans MS"/>
      <family val="4"/>
    </font>
    <font>
      <b/>
      <u/>
      <sz val="16"/>
      <color indexed="17"/>
      <name val="Comic Sans MS"/>
      <family val="4"/>
    </font>
    <font>
      <b/>
      <u/>
      <sz val="16"/>
      <color indexed="46"/>
      <name val="Comic Sans MS"/>
      <family val="4"/>
    </font>
    <font>
      <b/>
      <u/>
      <sz val="20"/>
      <name val="Comic Sans MS"/>
      <family val="4"/>
    </font>
    <font>
      <b/>
      <u/>
      <sz val="22"/>
      <color indexed="12"/>
      <name val="Comic Sans MS"/>
      <family val="4"/>
    </font>
    <font>
      <b/>
      <sz val="18"/>
      <color indexed="10"/>
      <name val="Wingdings"/>
      <charset val="2"/>
    </font>
    <font>
      <b/>
      <sz val="8"/>
      <color indexed="12"/>
      <name val="Tahoma"/>
      <family val="2"/>
    </font>
    <font>
      <sz val="6"/>
      <name val="Comic Sans MS"/>
      <family val="4"/>
    </font>
    <font>
      <b/>
      <u/>
      <sz val="22"/>
      <color indexed="46"/>
      <name val="Comic Sans MS"/>
      <family val="4"/>
    </font>
    <font>
      <b/>
      <sz val="36"/>
      <name val="Comic Sans MS"/>
      <family val="4"/>
    </font>
    <font>
      <b/>
      <sz val="12"/>
      <name val="Comic Sans MS"/>
      <family val="4"/>
      <charset val="161"/>
    </font>
    <font>
      <sz val="190"/>
      <color indexed="13"/>
      <name val="Comic Sans MS"/>
      <family val="4"/>
    </font>
    <font>
      <sz val="10"/>
      <name val="Comic Sans MS"/>
      <family val="4"/>
    </font>
    <font>
      <sz val="10"/>
      <color indexed="42"/>
      <name val="Comic Sans MS"/>
      <family val="4"/>
    </font>
    <font>
      <sz val="10"/>
      <color indexed="11"/>
      <name val="Comic Sans MS"/>
      <family val="4"/>
    </font>
    <font>
      <sz val="6"/>
      <color indexed="42"/>
      <name val="Comic Sans MS"/>
      <family val="4"/>
    </font>
    <font>
      <b/>
      <sz val="22"/>
      <color indexed="12"/>
      <name val="Wingdings"/>
      <charset val="2"/>
    </font>
    <font>
      <b/>
      <u/>
      <sz val="16"/>
      <color indexed="52"/>
      <name val="Comic Sans MS"/>
      <family val="4"/>
    </font>
    <font>
      <b/>
      <u/>
      <sz val="14"/>
      <color indexed="50"/>
      <name val="Comic Sans MS"/>
      <family val="4"/>
    </font>
    <font>
      <b/>
      <sz val="36"/>
      <color indexed="10"/>
      <name val="Wingdings"/>
      <charset val="2"/>
    </font>
    <font>
      <b/>
      <sz val="24"/>
      <color indexed="12"/>
      <name val="Wingdings"/>
      <charset val="2"/>
    </font>
    <font>
      <b/>
      <u/>
      <sz val="14"/>
      <color indexed="12"/>
      <name val="Comic Sans MS"/>
      <family val="4"/>
      <charset val="161"/>
    </font>
    <font>
      <b/>
      <sz val="26"/>
      <color indexed="81"/>
      <name val="Tahoma"/>
      <family val="2"/>
      <charset val="161"/>
    </font>
    <font>
      <sz val="26"/>
      <color indexed="81"/>
      <name val="Tahoma"/>
      <family val="2"/>
      <charset val="161"/>
    </font>
    <font>
      <b/>
      <u/>
      <sz val="18"/>
      <color indexed="12"/>
      <name val="Comic Sans MS"/>
      <family val="4"/>
      <charset val="161"/>
    </font>
    <font>
      <b/>
      <u/>
      <sz val="16"/>
      <name val="Comic Sans MS"/>
      <family val="4"/>
      <charset val="161"/>
    </font>
    <font>
      <b/>
      <sz val="11"/>
      <color indexed="12"/>
      <name val="Comic Sans MS"/>
      <family val="4"/>
    </font>
    <font>
      <sz val="10"/>
      <color indexed="10"/>
      <name val="Comic Sans MS"/>
      <family val="4"/>
    </font>
    <font>
      <b/>
      <sz val="14"/>
      <name val="Comic Sans MS"/>
      <family val="4"/>
      <charset val="161"/>
    </font>
    <font>
      <sz val="16"/>
      <color rgb="FFFF0000"/>
      <name val="Wingdings"/>
      <charset val="2"/>
    </font>
    <font>
      <b/>
      <sz val="14"/>
      <color rgb="FF0000FF"/>
      <name val="Comic Sans MS"/>
      <family val="4"/>
      <charset val="161"/>
    </font>
    <font>
      <b/>
      <u/>
      <sz val="18"/>
      <name val="Comic Sans MS"/>
      <family val="4"/>
      <charset val="161"/>
    </font>
    <font>
      <b/>
      <u/>
      <sz val="20"/>
      <color rgb="FF0000FF"/>
      <name val="Comic Sans MS"/>
      <family val="4"/>
    </font>
    <font>
      <b/>
      <sz val="22"/>
      <color rgb="FF0000FF"/>
      <name val="Comic Sans MS"/>
      <family val="4"/>
      <charset val="161"/>
    </font>
    <font>
      <b/>
      <sz val="12"/>
      <name val="Calibri"/>
      <family val="2"/>
      <charset val="161"/>
    </font>
    <font>
      <b/>
      <u/>
      <sz val="16"/>
      <color indexed="12"/>
      <name val="Comic Sans MS"/>
      <family val="4"/>
      <charset val="161"/>
    </font>
    <font>
      <b/>
      <u/>
      <sz val="16"/>
      <color indexed="12"/>
      <name val="Calibri"/>
      <family val="2"/>
      <charset val="161"/>
    </font>
    <font>
      <b/>
      <u/>
      <sz val="18"/>
      <color rgb="FF0000FF"/>
      <name val="Comic Sans MS"/>
      <family val="4"/>
      <charset val="161"/>
    </font>
    <font>
      <b/>
      <sz val="12"/>
      <color rgb="FF0000FF"/>
      <name val="Comic Sans MS"/>
      <family val="4"/>
      <charset val="161"/>
    </font>
    <font>
      <b/>
      <sz val="20"/>
      <color rgb="FF0000FF"/>
      <name val="Comic Sans MS"/>
      <family val="4"/>
      <charset val="161"/>
    </font>
    <font>
      <sz val="24"/>
      <color rgb="FF0000FF"/>
      <name val="Comic Sans MS"/>
      <family val="4"/>
      <charset val="161"/>
    </font>
    <font>
      <sz val="24"/>
      <name val="Comic Sans MS"/>
      <family val="4"/>
      <charset val="161"/>
    </font>
    <font>
      <sz val="22"/>
      <name val="Comic Sans MS"/>
      <family val="4"/>
      <charset val="161"/>
    </font>
    <font>
      <b/>
      <u/>
      <sz val="10"/>
      <color indexed="81"/>
      <name val="Calibri"/>
      <family val="2"/>
      <charset val="161"/>
    </font>
    <font>
      <sz val="10"/>
      <color rgb="FFFFFFCC"/>
      <name val="Comic Sans MS"/>
      <family val="4"/>
      <charset val="161"/>
    </font>
    <font>
      <sz val="10"/>
      <name val="Comic Sans MS"/>
      <family val="4"/>
      <charset val="161"/>
    </font>
    <font>
      <u/>
      <sz val="14"/>
      <color indexed="12"/>
      <name val="Comic Sans MS"/>
      <family val="4"/>
      <charset val="161"/>
    </font>
  </fonts>
  <fills count="50">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15"/>
        <bgColor indexed="64"/>
      </patternFill>
    </fill>
    <fill>
      <patternFill patternType="solid">
        <fgColor indexed="11"/>
        <bgColor indexed="64"/>
      </patternFill>
    </fill>
    <fill>
      <patternFill patternType="solid">
        <fgColor indexed="42"/>
        <bgColor indexed="64"/>
      </patternFill>
    </fill>
    <fill>
      <patternFill patternType="solid">
        <fgColor indexed="40"/>
        <bgColor indexed="64"/>
      </patternFill>
    </fill>
    <fill>
      <patternFill patternType="gray0625">
        <fgColor indexed="13"/>
        <bgColor indexed="40"/>
      </patternFill>
    </fill>
    <fill>
      <patternFill patternType="solid">
        <fgColor indexed="10"/>
        <bgColor indexed="64"/>
      </patternFill>
    </fill>
    <fill>
      <patternFill patternType="solid">
        <fgColor indexed="14"/>
        <bgColor indexed="64"/>
      </patternFill>
    </fill>
    <fill>
      <patternFill patternType="gray0625">
        <fgColor indexed="10"/>
        <bgColor indexed="13"/>
      </patternFill>
    </fill>
    <fill>
      <patternFill patternType="solid">
        <fgColor indexed="26"/>
        <bgColor indexed="64"/>
      </patternFill>
    </fill>
    <fill>
      <patternFill patternType="solid">
        <fgColor indexed="51"/>
        <bgColor indexed="64"/>
      </patternFill>
    </fill>
    <fill>
      <patternFill patternType="gray0625">
        <bgColor indexed="41"/>
      </patternFill>
    </fill>
    <fill>
      <patternFill patternType="gray0625">
        <fgColor indexed="11"/>
        <bgColor indexed="51"/>
      </patternFill>
    </fill>
    <fill>
      <patternFill patternType="solid">
        <fgColor indexed="8"/>
        <bgColor indexed="64"/>
      </patternFill>
    </fill>
    <fill>
      <patternFill patternType="solid">
        <fgColor indexed="12"/>
        <bgColor indexed="64"/>
      </patternFill>
    </fill>
    <fill>
      <patternFill patternType="solid">
        <fgColor indexed="47"/>
        <bgColor indexed="64"/>
      </patternFill>
    </fill>
    <fill>
      <patternFill patternType="gray0625">
        <fgColor indexed="13"/>
        <bgColor indexed="11"/>
      </patternFill>
    </fill>
    <fill>
      <patternFill patternType="gray0625">
        <fgColor indexed="13"/>
        <bgColor indexed="29"/>
      </patternFill>
    </fill>
    <fill>
      <patternFill patternType="gray0625">
        <fgColor indexed="10"/>
        <bgColor indexed="11"/>
      </patternFill>
    </fill>
    <fill>
      <patternFill patternType="gray0625">
        <fgColor indexed="51"/>
        <bgColor indexed="46"/>
      </patternFill>
    </fill>
    <fill>
      <patternFill patternType="gray0625">
        <fgColor indexed="11"/>
        <bgColor indexed="47"/>
      </patternFill>
    </fill>
    <fill>
      <patternFill patternType="gray125">
        <bgColor indexed="47"/>
      </patternFill>
    </fill>
    <fill>
      <patternFill patternType="gray125">
        <fgColor indexed="52"/>
        <bgColor indexed="47"/>
      </patternFill>
    </fill>
    <fill>
      <patternFill patternType="gray0625">
        <fgColor indexed="11"/>
        <bgColor indexed="14"/>
      </patternFill>
    </fill>
    <fill>
      <patternFill patternType="gray0625">
        <fgColor indexed="10"/>
        <bgColor indexed="47"/>
      </patternFill>
    </fill>
    <fill>
      <patternFill patternType="gray0625">
        <fgColor indexed="42"/>
        <bgColor indexed="42"/>
      </patternFill>
    </fill>
    <fill>
      <patternFill patternType="gray0625">
        <fgColor indexed="10"/>
        <bgColor indexed="34"/>
      </patternFill>
    </fill>
    <fill>
      <patternFill patternType="gray0625">
        <fgColor indexed="13"/>
        <bgColor indexed="14"/>
      </patternFill>
    </fill>
    <fill>
      <patternFill patternType="gray0625">
        <fgColor indexed="51"/>
        <bgColor indexed="14"/>
      </patternFill>
    </fill>
    <fill>
      <patternFill patternType="gray0625">
        <fgColor indexed="11"/>
        <bgColor indexed="45"/>
      </patternFill>
    </fill>
    <fill>
      <patternFill patternType="gray0625">
        <fgColor indexed="13"/>
        <bgColor indexed="42"/>
      </patternFill>
    </fill>
    <fill>
      <patternFill patternType="gray0625">
        <fgColor indexed="15"/>
        <bgColor indexed="11"/>
      </patternFill>
    </fill>
    <fill>
      <patternFill patternType="gray0625">
        <fgColor indexed="43"/>
        <bgColor indexed="40"/>
      </patternFill>
    </fill>
    <fill>
      <patternFill patternType="gray0625">
        <fgColor indexed="43"/>
        <bgColor indexed="51"/>
      </patternFill>
    </fill>
    <fill>
      <patternFill patternType="gray0625">
        <fgColor indexed="15"/>
        <bgColor indexed="51"/>
      </patternFill>
    </fill>
    <fill>
      <patternFill patternType="gray0625">
        <fgColor indexed="40"/>
        <bgColor indexed="51"/>
      </patternFill>
    </fill>
    <fill>
      <patternFill patternType="gray125">
        <fgColor rgb="FFFF0000"/>
        <bgColor rgb="FFFFFF00"/>
      </patternFill>
    </fill>
    <fill>
      <patternFill patternType="solid">
        <fgColor rgb="FF99FFCC"/>
        <bgColor indexed="64"/>
      </patternFill>
    </fill>
    <fill>
      <patternFill patternType="solid">
        <fgColor rgb="FFFF66FF"/>
        <bgColor indexed="64"/>
      </patternFill>
    </fill>
    <fill>
      <patternFill patternType="solid">
        <fgColor rgb="FF66CCFF"/>
        <bgColor indexed="64"/>
      </patternFill>
    </fill>
    <fill>
      <patternFill patternType="solid">
        <fgColor rgb="FF33CC33"/>
        <bgColor indexed="64"/>
      </patternFill>
    </fill>
    <fill>
      <patternFill patternType="solid">
        <fgColor rgb="FFCC99FF"/>
        <bgColor indexed="64"/>
      </patternFill>
    </fill>
    <fill>
      <patternFill patternType="solid">
        <fgColor rgb="FFFFFFCC"/>
        <bgColor indexed="64"/>
      </patternFill>
    </fill>
    <fill>
      <patternFill patternType="solid">
        <fgColor rgb="FFFFFF00"/>
        <bgColor indexed="64"/>
      </patternFill>
    </fill>
    <fill>
      <patternFill patternType="solid">
        <fgColor rgb="FF99FF99"/>
        <bgColor indexed="64"/>
      </patternFill>
    </fill>
    <fill>
      <patternFill patternType="solid">
        <fgColor rgb="FFFFCCFF"/>
        <bgColor indexed="64"/>
      </patternFill>
    </fill>
    <fill>
      <patternFill patternType="solid">
        <fgColor rgb="FF66FFFF"/>
        <bgColor indexed="64"/>
      </patternFill>
    </fill>
  </fills>
  <borders count="26">
    <border>
      <left/>
      <right/>
      <top/>
      <bottom/>
      <diagonal/>
    </border>
    <border>
      <left/>
      <right/>
      <top/>
      <bottom style="thick">
        <color indexed="64"/>
      </bottom>
      <diagonal/>
    </border>
    <border>
      <left style="thin">
        <color indexed="64"/>
      </left>
      <right style="thin">
        <color indexed="64"/>
      </right>
      <top style="thin">
        <color indexed="64"/>
      </top>
      <bottom style="thin">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diagonalDown="1">
      <left style="thick">
        <color indexed="64"/>
      </left>
      <right style="thick">
        <color indexed="64"/>
      </right>
      <top style="thick">
        <color indexed="64"/>
      </top>
      <bottom style="thick">
        <color indexed="64"/>
      </bottom>
      <diagonal style="thick">
        <color indexed="64"/>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thick">
        <color indexed="64"/>
      </bottom>
      <diagonal/>
    </border>
    <border>
      <left style="medium">
        <color indexed="13"/>
      </left>
      <right style="medium">
        <color indexed="13"/>
      </right>
      <top style="medium">
        <color indexed="13"/>
      </top>
      <bottom style="thick">
        <color indexed="64"/>
      </bottom>
      <diagonal/>
    </border>
    <border>
      <left style="medium">
        <color indexed="13"/>
      </left>
      <right style="medium">
        <color indexed="13"/>
      </right>
      <top style="thick">
        <color indexed="64"/>
      </top>
      <bottom style="medium">
        <color indexed="13"/>
      </bottom>
      <diagonal/>
    </border>
    <border>
      <left style="medium">
        <color indexed="52"/>
      </left>
      <right style="medium">
        <color indexed="52"/>
      </right>
      <top style="medium">
        <color indexed="52"/>
      </top>
      <bottom style="thick">
        <color indexed="64"/>
      </bottom>
      <diagonal/>
    </border>
    <border>
      <left style="medium">
        <color indexed="52"/>
      </left>
      <right style="medium">
        <color indexed="52"/>
      </right>
      <top style="thick">
        <color indexed="64"/>
      </top>
      <bottom style="medium">
        <color indexed="52"/>
      </bottom>
      <diagonal/>
    </border>
    <border>
      <left style="medium">
        <color indexed="52"/>
      </left>
      <right style="medium">
        <color indexed="52"/>
      </right>
      <top style="medium">
        <color indexed="52"/>
      </top>
      <bottom/>
      <diagonal/>
    </border>
    <border>
      <left style="medium">
        <color indexed="52"/>
      </left>
      <right style="medium">
        <color indexed="52"/>
      </right>
      <top/>
      <bottom style="medium">
        <color indexed="52"/>
      </bottom>
      <diagonal/>
    </border>
    <border>
      <left style="medium">
        <color indexed="13"/>
      </left>
      <right style="medium">
        <color indexed="13"/>
      </right>
      <top style="medium">
        <color indexed="13"/>
      </top>
      <bottom/>
      <diagonal/>
    </border>
    <border>
      <left style="medium">
        <color indexed="13"/>
      </left>
      <right style="medium">
        <color indexed="13"/>
      </right>
      <top/>
      <bottom style="medium">
        <color indexed="13"/>
      </bottom>
      <diagonal/>
    </border>
    <border>
      <left style="thin">
        <color indexed="13"/>
      </left>
      <right style="thin">
        <color indexed="13"/>
      </right>
      <top style="thin">
        <color indexed="13"/>
      </top>
      <bottom/>
      <diagonal/>
    </border>
    <border>
      <left style="thin">
        <color indexed="13"/>
      </left>
      <right style="thin">
        <color indexed="13"/>
      </right>
      <top/>
      <bottom style="thin">
        <color indexed="13"/>
      </bottom>
      <diagonal/>
    </border>
  </borders>
  <cellStyleXfs count="2">
    <xf numFmtId="0" fontId="0" fillId="0" borderId="0"/>
    <xf numFmtId="0" fontId="31" fillId="0" borderId="0" applyNumberFormat="0" applyFill="0" applyBorder="0" applyAlignment="0" applyProtection="0">
      <alignment vertical="top"/>
      <protection locked="0"/>
    </xf>
  </cellStyleXfs>
  <cellXfs count="380">
    <xf numFmtId="0" fontId="0" fillId="0" borderId="0" xfId="0"/>
    <xf numFmtId="0" fontId="6" fillId="0" borderId="0" xfId="0" applyFont="1"/>
    <xf numFmtId="0" fontId="0" fillId="2" borderId="0" xfId="0" applyFill="1"/>
    <xf numFmtId="0" fontId="0" fillId="2" borderId="0" xfId="0" applyFill="1" applyProtection="1">
      <protection hidden="1"/>
    </xf>
    <xf numFmtId="0" fontId="0" fillId="0" borderId="0" xfId="0" applyProtection="1">
      <protection hidden="1"/>
    </xf>
    <xf numFmtId="0" fontId="0" fillId="4" borderId="0" xfId="0" applyFill="1" applyProtection="1">
      <protection hidden="1"/>
    </xf>
    <xf numFmtId="0" fontId="2" fillId="4" borderId="0" xfId="0" applyFont="1" applyFill="1" applyProtection="1">
      <protection hidden="1"/>
    </xf>
    <xf numFmtId="0" fontId="0" fillId="5" borderId="0" xfId="0" applyFill="1" applyProtection="1">
      <protection hidden="1"/>
    </xf>
    <xf numFmtId="0" fontId="0" fillId="6" borderId="0" xfId="0" applyFill="1" applyProtection="1">
      <protection hidden="1"/>
    </xf>
    <xf numFmtId="0" fontId="7" fillId="6" borderId="0" xfId="0" applyFont="1" applyFill="1" applyAlignment="1" applyProtection="1">
      <alignment horizontal="center" vertical="center"/>
      <protection hidden="1"/>
    </xf>
    <xf numFmtId="0" fontId="12" fillId="6" borderId="0" xfId="0" applyFont="1" applyFill="1" applyProtection="1">
      <protection hidden="1"/>
    </xf>
    <xf numFmtId="0" fontId="1" fillId="6" borderId="0" xfId="0" applyFont="1" applyFill="1" applyProtection="1">
      <protection hidden="1"/>
    </xf>
    <xf numFmtId="0" fontId="10" fillId="6" borderId="0" xfId="0" applyFont="1" applyFill="1" applyAlignment="1" applyProtection="1">
      <alignment horizontal="center" vertical="center"/>
      <protection hidden="1"/>
    </xf>
    <xf numFmtId="0" fontId="4" fillId="6" borderId="0" xfId="0" applyFont="1" applyFill="1" applyProtection="1">
      <protection hidden="1"/>
    </xf>
    <xf numFmtId="0" fontId="0" fillId="10" borderId="0" xfId="0" applyFill="1" applyProtection="1">
      <protection hidden="1"/>
    </xf>
    <xf numFmtId="0" fontId="0" fillId="11" borderId="0" xfId="0" applyFill="1" applyProtection="1">
      <protection hidden="1"/>
    </xf>
    <xf numFmtId="0" fontId="0" fillId="3" borderId="0" xfId="0" applyFill="1" applyProtection="1">
      <protection hidden="1"/>
    </xf>
    <xf numFmtId="0" fontId="0" fillId="12" borderId="0" xfId="0" applyFill="1" applyProtection="1">
      <protection hidden="1"/>
    </xf>
    <xf numFmtId="0" fontId="2" fillId="4" borderId="0" xfId="0" applyFont="1" applyFill="1" applyAlignment="1" applyProtection="1">
      <alignment vertical="center"/>
      <protection hidden="1"/>
    </xf>
    <xf numFmtId="0" fontId="18" fillId="6" borderId="0" xfId="0" applyFont="1" applyFill="1" applyAlignment="1" applyProtection="1">
      <alignment horizontal="center" vertical="center"/>
      <protection hidden="1"/>
    </xf>
    <xf numFmtId="0" fontId="19" fillId="6" borderId="0" xfId="0" applyFont="1" applyFill="1" applyProtection="1">
      <protection hidden="1"/>
    </xf>
    <xf numFmtId="0" fontId="21" fillId="6" borderId="0" xfId="0" applyFont="1" applyFill="1" applyProtection="1">
      <protection hidden="1"/>
    </xf>
    <xf numFmtId="0" fontId="20" fillId="6" borderId="0" xfId="0" applyFont="1" applyFill="1" applyAlignment="1" applyProtection="1">
      <alignment vertical="top"/>
      <protection hidden="1"/>
    </xf>
    <xf numFmtId="0" fontId="23" fillId="6" borderId="0" xfId="0" applyFont="1" applyFill="1" applyProtection="1">
      <protection hidden="1"/>
    </xf>
    <xf numFmtId="0" fontId="14" fillId="6" borderId="0" xfId="0" applyFont="1" applyFill="1" applyProtection="1">
      <protection hidden="1"/>
    </xf>
    <xf numFmtId="0" fontId="13" fillId="6" borderId="0" xfId="0" applyFont="1" applyFill="1" applyProtection="1">
      <protection hidden="1"/>
    </xf>
    <xf numFmtId="0" fontId="25" fillId="5" borderId="0" xfId="0" applyFont="1" applyFill="1" applyProtection="1">
      <protection hidden="1"/>
    </xf>
    <xf numFmtId="0" fontId="1" fillId="5" borderId="0" xfId="0" applyFont="1" applyFill="1" applyAlignment="1" applyProtection="1">
      <alignment horizontal="center" vertical="center"/>
      <protection hidden="1"/>
    </xf>
    <xf numFmtId="0" fontId="28" fillId="6" borderId="0" xfId="0" applyFont="1" applyFill="1" applyProtection="1">
      <protection hidden="1"/>
    </xf>
    <xf numFmtId="0" fontId="0" fillId="14" borderId="0" xfId="0" applyFill="1" applyProtection="1">
      <protection hidden="1"/>
    </xf>
    <xf numFmtId="0" fontId="4" fillId="14" borderId="0" xfId="0" applyFont="1" applyFill="1" applyProtection="1">
      <protection hidden="1"/>
    </xf>
    <xf numFmtId="0" fontId="3" fillId="2" borderId="0" xfId="0" applyFont="1" applyFill="1" applyAlignment="1" applyProtection="1">
      <alignment horizontal="center" vertical="center"/>
      <protection hidden="1"/>
    </xf>
    <xf numFmtId="0" fontId="16" fillId="12" borderId="0" xfId="0" applyFont="1" applyFill="1" applyProtection="1">
      <protection hidden="1"/>
    </xf>
    <xf numFmtId="0" fontId="23" fillId="12" borderId="0" xfId="0" applyFont="1" applyFill="1" applyProtection="1">
      <protection hidden="1"/>
    </xf>
    <xf numFmtId="0" fontId="30" fillId="12" borderId="0" xfId="0" applyFont="1" applyFill="1" applyProtection="1">
      <protection hidden="1"/>
    </xf>
    <xf numFmtId="0" fontId="0" fillId="8" borderId="0" xfId="0" applyFill="1"/>
    <xf numFmtId="0" fontId="6" fillId="8" borderId="0" xfId="0" applyFont="1" applyFill="1"/>
    <xf numFmtId="0" fontId="5" fillId="0" borderId="0" xfId="0" applyFont="1" applyAlignment="1">
      <alignment horizontal="center" vertical="center"/>
    </xf>
    <xf numFmtId="0" fontId="23" fillId="12" borderId="0" xfId="0" applyFont="1" applyFill="1"/>
    <xf numFmtId="0" fontId="0" fillId="15" borderId="0" xfId="0" applyFill="1" applyProtection="1">
      <protection hidden="1"/>
    </xf>
    <xf numFmtId="0" fontId="11" fillId="3" borderId="0" xfId="0" applyFont="1" applyFill="1" applyProtection="1">
      <protection hidden="1"/>
    </xf>
    <xf numFmtId="0" fontId="2" fillId="3" borderId="0" xfId="0" applyFont="1" applyFill="1" applyProtection="1">
      <protection hidden="1"/>
    </xf>
    <xf numFmtId="0" fontId="28" fillId="3" borderId="0" xfId="0" applyFont="1" applyFill="1" applyAlignment="1" applyProtection="1">
      <alignment horizontal="center" vertical="center"/>
      <protection hidden="1"/>
    </xf>
    <xf numFmtId="0" fontId="33" fillId="3" borderId="0" xfId="0" applyFont="1" applyFill="1" applyAlignment="1" applyProtection="1">
      <alignment horizontal="center" vertical="center"/>
      <protection hidden="1"/>
    </xf>
    <xf numFmtId="0" fontId="28" fillId="3" borderId="3" xfId="0" applyFont="1" applyFill="1" applyBorder="1" applyAlignment="1" applyProtection="1">
      <alignment horizontal="center" vertical="center"/>
      <protection hidden="1"/>
    </xf>
    <xf numFmtId="0" fontId="28" fillId="3" borderId="0" xfId="0" applyFont="1" applyFill="1" applyBorder="1" applyAlignment="1" applyProtection="1">
      <alignment horizontal="center" vertical="center"/>
      <protection hidden="1"/>
    </xf>
    <xf numFmtId="0" fontId="34" fillId="3" borderId="0" xfId="0" applyFont="1" applyFill="1" applyAlignment="1" applyProtection="1">
      <alignment horizontal="center" vertical="center"/>
      <protection hidden="1"/>
    </xf>
    <xf numFmtId="0" fontId="11" fillId="3" borderId="0" xfId="0" applyFont="1" applyFill="1" applyAlignment="1" applyProtection="1">
      <alignment horizontal="center" vertical="center"/>
      <protection hidden="1"/>
    </xf>
    <xf numFmtId="0" fontId="32" fillId="16" borderId="0" xfId="0" applyFont="1" applyFill="1" applyAlignment="1" applyProtection="1">
      <alignment horizontal="center" vertical="center"/>
      <protection hidden="1"/>
    </xf>
    <xf numFmtId="0" fontId="32" fillId="3" borderId="0" xfId="0" applyFont="1" applyFill="1" applyAlignment="1" applyProtection="1">
      <alignment horizontal="center" vertical="center"/>
      <protection hidden="1"/>
    </xf>
    <xf numFmtId="0" fontId="28" fillId="6" borderId="0" xfId="0" applyFont="1" applyFill="1" applyAlignment="1" applyProtection="1">
      <alignment horizontal="center" vertical="center"/>
      <protection locked="0"/>
    </xf>
    <xf numFmtId="0" fontId="28" fillId="6" borderId="3"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36" fillId="3" borderId="0" xfId="0" applyFont="1" applyFill="1" applyAlignment="1" applyProtection="1">
      <alignment horizontal="center" vertical="center"/>
      <protection hidden="1"/>
    </xf>
    <xf numFmtId="0" fontId="36" fillId="3" borderId="0" xfId="0" applyFont="1" applyFill="1" applyProtection="1">
      <protection hidden="1"/>
    </xf>
    <xf numFmtId="0" fontId="4" fillId="3" borderId="0" xfId="0" applyFont="1" applyFill="1" applyProtection="1">
      <protection hidden="1"/>
    </xf>
    <xf numFmtId="0" fontId="4" fillId="4" borderId="0" xfId="0" applyFont="1" applyFill="1" applyProtection="1">
      <protection hidden="1"/>
    </xf>
    <xf numFmtId="0" fontId="0" fillId="17" borderId="0" xfId="0" applyFill="1" applyProtection="1">
      <protection hidden="1"/>
    </xf>
    <xf numFmtId="0" fontId="34" fillId="17" borderId="0" xfId="0" applyFont="1" applyFill="1" applyAlignment="1" applyProtection="1">
      <alignment horizontal="center" vertical="center"/>
      <protection hidden="1"/>
    </xf>
    <xf numFmtId="0" fontId="0" fillId="3" borderId="0" xfId="0" applyFill="1"/>
    <xf numFmtId="0" fontId="37" fillId="12" borderId="0" xfId="1" applyFont="1" applyFill="1" applyAlignment="1" applyProtection="1"/>
    <xf numFmtId="0" fontId="21" fillId="12" borderId="0" xfId="1" applyFont="1" applyFill="1" applyAlignment="1" applyProtection="1"/>
    <xf numFmtId="0" fontId="44" fillId="3" borderId="0" xfId="0" applyFont="1" applyFill="1" applyBorder="1" applyAlignment="1" applyProtection="1">
      <alignment horizontal="center" vertical="center"/>
      <protection hidden="1"/>
    </xf>
    <xf numFmtId="0" fontId="41" fillId="3" borderId="0" xfId="0" applyFont="1" applyFill="1" applyAlignment="1" applyProtection="1">
      <alignment horizontal="center" vertical="center"/>
      <protection hidden="1"/>
    </xf>
    <xf numFmtId="0" fontId="44" fillId="3" borderId="0" xfId="0" applyFont="1" applyFill="1" applyAlignment="1" applyProtection="1">
      <alignment horizontal="center" vertical="center"/>
      <protection hidden="1"/>
    </xf>
    <xf numFmtId="0" fontId="42" fillId="3" borderId="0" xfId="0" applyFont="1" applyFill="1" applyAlignment="1" applyProtection="1">
      <alignment horizontal="center" vertical="center"/>
      <protection hidden="1"/>
    </xf>
    <xf numFmtId="0" fontId="41" fillId="3" borderId="0" xfId="0" applyFont="1" applyFill="1" applyProtection="1">
      <protection hidden="1"/>
    </xf>
    <xf numFmtId="0" fontId="46" fillId="3" borderId="0" xfId="0" applyFont="1" applyFill="1" applyAlignment="1" applyProtection="1">
      <alignment horizontal="center" vertical="center"/>
      <protection hidden="1"/>
    </xf>
    <xf numFmtId="0" fontId="46" fillId="3" borderId="0" xfId="0" applyFont="1" applyFill="1" applyProtection="1">
      <protection hidden="1"/>
    </xf>
    <xf numFmtId="0" fontId="11" fillId="3" borderId="0" xfId="0" applyFont="1" applyFill="1" applyAlignment="1" applyProtection="1">
      <alignment horizontal="center" vertical="center" wrapText="1"/>
      <protection hidden="1"/>
    </xf>
    <xf numFmtId="0" fontId="45" fillId="6" borderId="0" xfId="0" applyFont="1" applyFill="1" applyBorder="1" applyAlignment="1" applyProtection="1">
      <alignment horizontal="center" vertical="center"/>
      <protection locked="0"/>
    </xf>
    <xf numFmtId="0" fontId="48" fillId="3" borderId="0" xfId="0" applyFont="1" applyFill="1" applyAlignment="1" applyProtection="1">
      <alignment horizontal="center" vertical="center"/>
      <protection hidden="1"/>
    </xf>
    <xf numFmtId="0" fontId="28" fillId="2" borderId="0" xfId="0" applyFont="1" applyFill="1" applyBorder="1" applyAlignment="1" applyProtection="1">
      <alignment horizontal="center" vertical="center"/>
      <protection hidden="1"/>
    </xf>
    <xf numFmtId="0" fontId="2" fillId="2" borderId="0" xfId="0" applyFont="1" applyFill="1" applyProtection="1">
      <protection hidden="1"/>
    </xf>
    <xf numFmtId="0" fontId="44" fillId="2" borderId="0" xfId="0" applyFont="1" applyFill="1" applyBorder="1" applyAlignment="1" applyProtection="1">
      <alignment horizontal="center" vertical="center"/>
      <protection hidden="1"/>
    </xf>
    <xf numFmtId="0" fontId="33" fillId="2" borderId="0" xfId="0" applyFont="1" applyFill="1" applyAlignment="1" applyProtection="1">
      <alignment horizontal="center" vertical="center"/>
      <protection hidden="1"/>
    </xf>
    <xf numFmtId="0" fontId="21" fillId="20" borderId="0" xfId="1" applyFont="1" applyFill="1" applyAlignment="1" applyProtection="1">
      <protection hidden="1"/>
    </xf>
    <xf numFmtId="0" fontId="34" fillId="2" borderId="0" xfId="0" applyFont="1" applyFill="1" applyAlignment="1" applyProtection="1">
      <alignment horizontal="center" vertical="center"/>
      <protection hidden="1"/>
    </xf>
    <xf numFmtId="0" fontId="44" fillId="3" borderId="0" xfId="0" applyFont="1" applyFill="1" applyAlignment="1" applyProtection="1">
      <alignment horizontal="center" vertical="center"/>
      <protection locked="0"/>
    </xf>
    <xf numFmtId="0" fontId="21" fillId="21" borderId="0" xfId="1" applyFont="1" applyFill="1" applyAlignment="1" applyProtection="1">
      <protection hidden="1"/>
    </xf>
    <xf numFmtId="0" fontId="47" fillId="3" borderId="0" xfId="0" applyFont="1" applyFill="1" applyAlignment="1" applyProtection="1">
      <alignment horizontal="center" vertical="center"/>
      <protection hidden="1"/>
    </xf>
    <xf numFmtId="0" fontId="47" fillId="2" borderId="0" xfId="0" applyFont="1" applyFill="1" applyAlignment="1" applyProtection="1">
      <alignment horizontal="center" vertical="center"/>
      <protection hidden="1"/>
    </xf>
    <xf numFmtId="0" fontId="48" fillId="2" borderId="0" xfId="0" applyFont="1" applyFill="1" applyAlignment="1" applyProtection="1">
      <alignment horizontal="center" vertical="center"/>
      <protection hidden="1"/>
    </xf>
    <xf numFmtId="0" fontId="36" fillId="2" borderId="0" xfId="0" applyFont="1" applyFill="1" applyAlignment="1" applyProtection="1">
      <alignment horizontal="center" vertical="center"/>
      <protection hidden="1"/>
    </xf>
    <xf numFmtId="0" fontId="36" fillId="2" borderId="0" xfId="0" applyFont="1" applyFill="1" applyProtection="1">
      <protection hidden="1"/>
    </xf>
    <xf numFmtId="0" fontId="22" fillId="5" borderId="0" xfId="0" applyFont="1" applyFill="1" applyAlignment="1" applyProtection="1">
      <alignment horizontal="center" vertical="center"/>
      <protection locked="0"/>
    </xf>
    <xf numFmtId="0" fontId="21" fillId="22" borderId="0" xfId="1" applyFont="1" applyFill="1" applyAlignment="1" applyProtection="1">
      <protection hidden="1"/>
    </xf>
    <xf numFmtId="0" fontId="21" fillId="23" borderId="0" xfId="1" applyFont="1" applyFill="1" applyAlignment="1" applyProtection="1"/>
    <xf numFmtId="0" fontId="50" fillId="3" borderId="0" xfId="0" applyFont="1" applyFill="1" applyProtection="1">
      <protection hidden="1"/>
    </xf>
    <xf numFmtId="0" fontId="28" fillId="6" borderId="1" xfId="0" applyFont="1" applyFill="1" applyBorder="1" applyAlignment="1" applyProtection="1">
      <alignment horizontal="center" vertical="center"/>
      <protection locked="0"/>
    </xf>
    <xf numFmtId="0" fontId="52" fillId="3" borderId="0" xfId="0" applyFont="1" applyFill="1" applyProtection="1">
      <protection hidden="1"/>
    </xf>
    <xf numFmtId="0" fontId="11" fillId="3" borderId="0" xfId="0" applyFont="1" applyFill="1" applyAlignment="1" applyProtection="1">
      <alignment horizontal="right" vertical="center" wrapText="1"/>
      <protection hidden="1"/>
    </xf>
    <xf numFmtId="0" fontId="44" fillId="3" borderId="0" xfId="0" applyFont="1" applyFill="1" applyAlignment="1" applyProtection="1">
      <alignment horizontal="center"/>
      <protection hidden="1"/>
    </xf>
    <xf numFmtId="0" fontId="53" fillId="6" borderId="0" xfId="0" applyFont="1" applyFill="1" applyAlignment="1" applyProtection="1">
      <alignment horizontal="center" vertical="center"/>
      <protection locked="0"/>
    </xf>
    <xf numFmtId="0" fontId="53" fillId="3" borderId="0" xfId="0" applyFont="1" applyFill="1" applyAlignment="1" applyProtection="1">
      <alignment horizontal="center" vertical="center"/>
      <protection hidden="1"/>
    </xf>
    <xf numFmtId="0" fontId="54" fillId="3" borderId="0" xfId="0" applyFont="1" applyFill="1" applyProtection="1">
      <protection hidden="1"/>
    </xf>
    <xf numFmtId="0" fontId="55" fillId="3" borderId="0" xfId="0" applyFont="1" applyFill="1" applyProtection="1">
      <protection hidden="1"/>
    </xf>
    <xf numFmtId="0" fontId="53" fillId="16" borderId="0" xfId="0" applyFont="1" applyFill="1" applyAlignment="1" applyProtection="1">
      <alignment horizontal="center" vertical="center"/>
      <protection hidden="1"/>
    </xf>
    <xf numFmtId="0" fontId="53" fillId="3" borderId="0" xfId="0" applyFont="1" applyFill="1" applyAlignment="1" applyProtection="1">
      <alignment horizontal="right" vertical="center" wrapText="1"/>
      <protection hidden="1"/>
    </xf>
    <xf numFmtId="0" fontId="44" fillId="2" borderId="0" xfId="0" applyFont="1" applyFill="1" applyAlignment="1" applyProtection="1">
      <alignment horizontal="center" vertical="center"/>
      <protection hidden="1"/>
    </xf>
    <xf numFmtId="0" fontId="57" fillId="6" borderId="0" xfId="0" applyFont="1" applyFill="1" applyAlignment="1" applyProtection="1">
      <alignment horizontal="center" vertical="center"/>
      <protection hidden="1"/>
    </xf>
    <xf numFmtId="0" fontId="58" fillId="6" borderId="0" xfId="0" applyFont="1" applyFill="1" applyAlignment="1" applyProtection="1">
      <alignment horizontal="center" vertical="center"/>
      <protection hidden="1"/>
    </xf>
    <xf numFmtId="0" fontId="57" fillId="6" borderId="3" xfId="0" applyFont="1" applyFill="1" applyBorder="1" applyAlignment="1" applyProtection="1">
      <alignment horizontal="center" vertical="center"/>
      <protection hidden="1"/>
    </xf>
    <xf numFmtId="0" fontId="24" fillId="6" borderId="0" xfId="0" applyFont="1" applyFill="1" applyAlignment="1" applyProtection="1">
      <alignment horizontal="right" vertical="center"/>
      <protection hidden="1"/>
    </xf>
    <xf numFmtId="0" fontId="14" fillId="6" borderId="0" xfId="0" applyFont="1" applyFill="1" applyAlignment="1" applyProtection="1">
      <alignment horizontal="right" vertical="center"/>
      <protection hidden="1"/>
    </xf>
    <xf numFmtId="0" fontId="51" fillId="26" borderId="0" xfId="1" applyFont="1" applyFill="1" applyAlignment="1" applyProtection="1"/>
    <xf numFmtId="0" fontId="51" fillId="26" borderId="0" xfId="1" applyFont="1" applyFill="1" applyAlignment="1" applyProtection="1">
      <protection hidden="1"/>
    </xf>
    <xf numFmtId="0" fontId="24" fillId="6" borderId="0" xfId="0" applyFont="1" applyFill="1" applyProtection="1">
      <protection hidden="1"/>
    </xf>
    <xf numFmtId="0" fontId="22" fillId="2" borderId="2" xfId="0" applyFont="1" applyFill="1" applyBorder="1" applyAlignment="1" applyProtection="1">
      <alignment horizontal="center" vertical="center"/>
      <protection hidden="1"/>
    </xf>
    <xf numFmtId="0" fontId="59" fillId="6" borderId="3" xfId="0" applyFont="1" applyFill="1" applyBorder="1" applyAlignment="1" applyProtection="1">
      <alignment horizontal="center" vertical="center"/>
      <protection hidden="1"/>
    </xf>
    <xf numFmtId="0" fontId="59" fillId="6" borderId="0" xfId="0" applyFont="1" applyFill="1" applyAlignment="1" applyProtection="1">
      <alignment horizontal="center" vertical="center"/>
      <protection hidden="1"/>
    </xf>
    <xf numFmtId="0" fontId="29" fillId="28" borderId="0" xfId="0" applyFont="1" applyFill="1" applyProtection="1">
      <protection hidden="1"/>
    </xf>
    <xf numFmtId="0" fontId="0" fillId="28" borderId="0" xfId="0" applyFill="1" applyProtection="1">
      <protection hidden="1"/>
    </xf>
    <xf numFmtId="0" fontId="62" fillId="28" borderId="0" xfId="0" applyFont="1" applyFill="1" applyAlignment="1" applyProtection="1">
      <alignment horizontal="center" vertical="center"/>
      <protection hidden="1"/>
    </xf>
    <xf numFmtId="0" fontId="59" fillId="2" borderId="0" xfId="0" applyFont="1" applyFill="1" applyAlignment="1" applyProtection="1">
      <alignment horizontal="center" vertical="center"/>
      <protection locked="0"/>
    </xf>
    <xf numFmtId="0" fontId="59" fillId="2" borderId="3" xfId="0" applyFont="1" applyFill="1" applyBorder="1" applyAlignment="1" applyProtection="1">
      <alignment horizontal="center" vertical="center"/>
      <protection locked="0"/>
    </xf>
    <xf numFmtId="0" fontId="46" fillId="6" borderId="0" xfId="0" applyFont="1" applyFill="1" applyProtection="1">
      <protection hidden="1"/>
    </xf>
    <xf numFmtId="0" fontId="50" fillId="6" borderId="0" xfId="0" applyFont="1" applyFill="1" applyProtection="1">
      <protection hidden="1"/>
    </xf>
    <xf numFmtId="0" fontId="22" fillId="6" borderId="0" xfId="0" applyFont="1" applyFill="1" applyAlignment="1" applyProtection="1">
      <alignment horizontal="center" vertical="center"/>
      <protection hidden="1"/>
    </xf>
    <xf numFmtId="0" fontId="63" fillId="6" borderId="0" xfId="0" applyFont="1" applyFill="1" applyAlignment="1" applyProtection="1">
      <alignment horizontal="center"/>
      <protection hidden="1"/>
    </xf>
    <xf numFmtId="0" fontId="63" fillId="6" borderId="0" xfId="0" applyFont="1" applyFill="1" applyAlignment="1" applyProtection="1">
      <alignment horizontal="center" vertical="top"/>
      <protection hidden="1"/>
    </xf>
    <xf numFmtId="0" fontId="57" fillId="6" borderId="0" xfId="0" applyFont="1" applyFill="1" applyAlignment="1" applyProtection="1">
      <alignment horizontal="right" vertical="center"/>
      <protection hidden="1"/>
    </xf>
    <xf numFmtId="0" fontId="0" fillId="14" borderId="0" xfId="0" applyFill="1" applyAlignment="1" applyProtection="1">
      <alignment horizontal="right"/>
      <protection hidden="1"/>
    </xf>
    <xf numFmtId="0" fontId="22" fillId="12" borderId="2" xfId="0" applyFont="1" applyFill="1" applyBorder="1" applyAlignment="1" applyProtection="1">
      <alignment horizontal="center" vertical="center"/>
      <protection locked="0"/>
    </xf>
    <xf numFmtId="0" fontId="64" fillId="14" borderId="0" xfId="0" applyFont="1" applyFill="1" applyProtection="1">
      <protection hidden="1"/>
    </xf>
    <xf numFmtId="0" fontId="25" fillId="29" borderId="0" xfId="0" applyFont="1" applyFill="1" applyProtection="1">
      <protection hidden="1"/>
    </xf>
    <xf numFmtId="0" fontId="0" fillId="29" borderId="0" xfId="0" applyFill="1" applyProtection="1">
      <protection hidden="1"/>
    </xf>
    <xf numFmtId="0" fontId="67" fillId="6" borderId="0" xfId="0" applyFont="1" applyFill="1" applyAlignment="1" applyProtection="1">
      <alignment vertical="top"/>
      <protection hidden="1"/>
    </xf>
    <xf numFmtId="0" fontId="65" fillId="14" borderId="0" xfId="0" applyFont="1" applyFill="1" applyProtection="1">
      <protection hidden="1"/>
    </xf>
    <xf numFmtId="0" fontId="69" fillId="12" borderId="0" xfId="1" applyFont="1" applyFill="1" applyAlignment="1" applyProtection="1"/>
    <xf numFmtId="0" fontId="70" fillId="12" borderId="0" xfId="1" applyFont="1" applyFill="1" applyAlignment="1" applyProtection="1"/>
    <xf numFmtId="0" fontId="71" fillId="3" borderId="0" xfId="0" applyFont="1" applyFill="1"/>
    <xf numFmtId="0" fontId="9" fillId="3" borderId="0" xfId="0" applyFont="1" applyFill="1"/>
    <xf numFmtId="0" fontId="2" fillId="3" borderId="0" xfId="0" applyFont="1" applyFill="1"/>
    <xf numFmtId="0" fontId="15" fillId="3" borderId="0" xfId="0" applyFont="1" applyFill="1"/>
    <xf numFmtId="0" fontId="2" fillId="9" borderId="4" xfId="0" applyFont="1" applyFill="1" applyBorder="1"/>
    <xf numFmtId="0" fontId="2" fillId="9" borderId="5" xfId="0" applyFont="1" applyFill="1" applyBorder="1"/>
    <xf numFmtId="0" fontId="73" fillId="3" borderId="0" xfId="0" applyFont="1" applyFill="1" applyAlignment="1" applyProtection="1">
      <alignment horizontal="center" vertical="center"/>
      <protection hidden="1"/>
    </xf>
    <xf numFmtId="0" fontId="2" fillId="3" borderId="0" xfId="0" applyFont="1" applyFill="1" applyAlignment="1">
      <alignment horizontal="center" vertical="center"/>
    </xf>
    <xf numFmtId="0" fontId="2" fillId="31" borderId="0" xfId="0" applyFont="1" applyFill="1"/>
    <xf numFmtId="0" fontId="4" fillId="3" borderId="0" xfId="0" applyFont="1" applyFill="1"/>
    <xf numFmtId="0" fontId="4" fillId="2" borderId="0" xfId="0" applyFont="1" applyFill="1" applyAlignment="1">
      <alignment horizontal="center" vertical="center"/>
    </xf>
    <xf numFmtId="0" fontId="2" fillId="3" borderId="0" xfId="0" applyFont="1" applyFill="1" applyAlignment="1">
      <alignment vertical="center"/>
    </xf>
    <xf numFmtId="0" fontId="2" fillId="2" borderId="0" xfId="0" applyFont="1" applyFill="1"/>
    <xf numFmtId="0" fontId="2" fillId="32" borderId="0" xfId="0" applyFont="1" applyFill="1"/>
    <xf numFmtId="0" fontId="2" fillId="9" borderId="10" xfId="0" applyFont="1" applyFill="1" applyBorder="1"/>
    <xf numFmtId="0" fontId="2" fillId="9" borderId="11" xfId="0" applyFont="1" applyFill="1" applyBorder="1"/>
    <xf numFmtId="0" fontId="2" fillId="9" borderId="7" xfId="0" applyFont="1" applyFill="1" applyBorder="1"/>
    <xf numFmtId="0" fontId="2" fillId="9" borderId="8" xfId="0" applyFont="1" applyFill="1" applyBorder="1"/>
    <xf numFmtId="0" fontId="51" fillId="33" borderId="0" xfId="1" applyFont="1" applyFill="1" applyAlignment="1" applyProtection="1"/>
    <xf numFmtId="0" fontId="2" fillId="5" borderId="9" xfId="0" applyFont="1" applyFill="1" applyBorder="1"/>
    <xf numFmtId="0" fontId="2" fillId="5" borderId="11" xfId="0" applyFont="1" applyFill="1" applyBorder="1"/>
    <xf numFmtId="0" fontId="2" fillId="5" borderId="12" xfId="0" applyFont="1" applyFill="1" applyBorder="1"/>
    <xf numFmtId="0" fontId="4" fillId="2" borderId="0" xfId="0" applyFont="1" applyFill="1"/>
    <xf numFmtId="0" fontId="2" fillId="5" borderId="4" xfId="0" applyFont="1" applyFill="1" applyBorder="1"/>
    <xf numFmtId="0" fontId="2" fillId="5" borderId="5" xfId="0" applyFont="1" applyFill="1" applyBorder="1"/>
    <xf numFmtId="0" fontId="2" fillId="5" borderId="7" xfId="0" applyFont="1" applyFill="1" applyBorder="1"/>
    <xf numFmtId="0" fontId="2" fillId="5" borderId="8" xfId="0" applyFont="1" applyFill="1" applyBorder="1"/>
    <xf numFmtId="0" fontId="2" fillId="3" borderId="3" xfId="0" applyFont="1" applyFill="1" applyBorder="1" applyAlignment="1">
      <alignment horizontal="center" vertical="center"/>
    </xf>
    <xf numFmtId="0" fontId="28" fillId="6" borderId="0" xfId="0" applyFont="1" applyFill="1" applyAlignment="1">
      <alignment horizontal="center" vertical="center"/>
    </xf>
    <xf numFmtId="0" fontId="28" fillId="6" borderId="3" xfId="0" applyFont="1" applyFill="1" applyBorder="1" applyAlignment="1">
      <alignment horizontal="center" vertical="center"/>
    </xf>
    <xf numFmtId="0" fontId="51" fillId="3" borderId="0" xfId="0" applyFont="1" applyFill="1"/>
    <xf numFmtId="0" fontId="72" fillId="3" borderId="0" xfId="0" applyFont="1" applyFill="1"/>
    <xf numFmtId="0" fontId="41" fillId="7" borderId="0" xfId="0" applyFont="1" applyFill="1" applyAlignment="1">
      <alignment horizontal="center" vertical="center"/>
    </xf>
    <xf numFmtId="0" fontId="2" fillId="7" borderId="0" xfId="0" applyFont="1" applyFill="1"/>
    <xf numFmtId="0" fontId="76" fillId="3" borderId="0" xfId="0" applyFont="1" applyFill="1"/>
    <xf numFmtId="0" fontId="68" fillId="3" borderId="0" xfId="0" applyFont="1" applyFill="1"/>
    <xf numFmtId="0" fontId="2" fillId="30" borderId="0" xfId="0" applyFont="1" applyFill="1"/>
    <xf numFmtId="0" fontId="41" fillId="7" borderId="0" xfId="0" applyFont="1" applyFill="1" applyAlignment="1" applyProtection="1">
      <alignment horizontal="center" vertical="center"/>
      <protection hidden="1"/>
    </xf>
    <xf numFmtId="0" fontId="2" fillId="7" borderId="0" xfId="0" applyFont="1" applyFill="1" applyProtection="1">
      <protection hidden="1"/>
    </xf>
    <xf numFmtId="0" fontId="78" fillId="15" borderId="0" xfId="0" applyFont="1" applyFill="1" applyProtection="1">
      <protection hidden="1"/>
    </xf>
    <xf numFmtId="0" fontId="78" fillId="3" borderId="0" xfId="0" applyFont="1" applyFill="1" applyProtection="1">
      <protection hidden="1"/>
    </xf>
    <xf numFmtId="0" fontId="32" fillId="3" borderId="3" xfId="0" applyFont="1" applyFill="1" applyBorder="1" applyAlignment="1" applyProtection="1">
      <alignment horizontal="center" vertical="center"/>
      <protection hidden="1"/>
    </xf>
    <xf numFmtId="0" fontId="78" fillId="0" borderId="0" xfId="0" applyFont="1"/>
    <xf numFmtId="0" fontId="78" fillId="3" borderId="0" xfId="0" applyFont="1" applyFill="1"/>
    <xf numFmtId="0" fontId="78" fillId="7" borderId="5" xfId="0" applyFont="1" applyFill="1" applyBorder="1"/>
    <xf numFmtId="0" fontId="78" fillId="7" borderId="8" xfId="0" applyFont="1" applyFill="1" applyBorder="1"/>
    <xf numFmtId="0" fontId="78" fillId="3" borderId="6" xfId="0" applyFont="1" applyFill="1" applyBorder="1"/>
    <xf numFmtId="0" fontId="78" fillId="5" borderId="3" xfId="0" applyFont="1" applyFill="1" applyBorder="1"/>
    <xf numFmtId="0" fontId="78" fillId="5" borderId="1" xfId="0" applyFont="1" applyFill="1" applyBorder="1"/>
    <xf numFmtId="0" fontId="1" fillId="3" borderId="0" xfId="0" applyFont="1" applyFill="1"/>
    <xf numFmtId="0" fontId="78" fillId="13" borderId="5" xfId="0" applyFont="1" applyFill="1" applyBorder="1"/>
    <xf numFmtId="0" fontId="78" fillId="13" borderId="8" xfId="0" applyFont="1" applyFill="1" applyBorder="1"/>
    <xf numFmtId="0" fontId="78" fillId="7" borderId="10" xfId="0" applyFont="1" applyFill="1" applyBorder="1"/>
    <xf numFmtId="0" fontId="78" fillId="7" borderId="11" xfId="0" applyFont="1" applyFill="1" applyBorder="1"/>
    <xf numFmtId="0" fontId="78" fillId="6" borderId="3" xfId="0" applyFont="1" applyFill="1" applyBorder="1"/>
    <xf numFmtId="0" fontId="78" fillId="6" borderId="1" xfId="0" applyFont="1" applyFill="1" applyBorder="1"/>
    <xf numFmtId="0" fontId="78" fillId="35" borderId="4" xfId="0" applyFont="1" applyFill="1" applyBorder="1"/>
    <xf numFmtId="0" fontId="78" fillId="35" borderId="7" xfId="0" applyFont="1" applyFill="1" applyBorder="1"/>
    <xf numFmtId="0" fontId="78" fillId="35" borderId="10" xfId="0" applyFont="1" applyFill="1" applyBorder="1"/>
    <xf numFmtId="0" fontId="78" fillId="35" borderId="11" xfId="0" applyFont="1" applyFill="1" applyBorder="1"/>
    <xf numFmtId="0" fontId="20" fillId="19" borderId="0" xfId="0" applyFont="1" applyFill="1"/>
    <xf numFmtId="0" fontId="78" fillId="19" borderId="0" xfId="0" applyFont="1" applyFill="1"/>
    <xf numFmtId="0" fontId="32" fillId="3" borderId="0" xfId="0" applyFont="1" applyFill="1"/>
    <xf numFmtId="0" fontId="78" fillId="36" borderId="10" xfId="0" applyFont="1" applyFill="1" applyBorder="1"/>
    <xf numFmtId="0" fontId="78" fillId="36" borderId="11" xfId="0" applyFont="1" applyFill="1" applyBorder="1"/>
    <xf numFmtId="0" fontId="32" fillId="6" borderId="0" xfId="0" applyFont="1" applyFill="1" applyAlignment="1" applyProtection="1">
      <alignment horizontal="center" vertical="center"/>
      <protection hidden="1"/>
    </xf>
    <xf numFmtId="0" fontId="32" fillId="6" borderId="3" xfId="0" applyFont="1" applyFill="1" applyBorder="1" applyAlignment="1" applyProtection="1">
      <alignment horizontal="center" vertical="center"/>
      <protection hidden="1"/>
    </xf>
    <xf numFmtId="0" fontId="43" fillId="3" borderId="0" xfId="0" applyFont="1" applyFill="1"/>
    <xf numFmtId="0" fontId="8" fillId="19" borderId="0" xfId="0" applyFont="1" applyFill="1"/>
    <xf numFmtId="0" fontId="2" fillId="5" borderId="10" xfId="0" applyFont="1" applyFill="1" applyBorder="1"/>
    <xf numFmtId="0" fontId="0" fillId="0" borderId="0" xfId="0" applyAlignment="1" applyProtection="1">
      <alignment horizontal="center" vertical="center"/>
      <protection hidden="1"/>
    </xf>
    <xf numFmtId="0" fontId="79" fillId="5" borderId="0" xfId="0" applyFont="1" applyFill="1" applyAlignment="1" applyProtection="1">
      <alignment horizontal="center" vertical="center"/>
      <protection hidden="1"/>
    </xf>
    <xf numFmtId="0" fontId="0" fillId="37" borderId="0" xfId="0" applyFill="1" applyProtection="1">
      <protection hidden="1"/>
    </xf>
    <xf numFmtId="165" fontId="0" fillId="6" borderId="0" xfId="0" applyNumberFormat="1" applyFill="1" applyProtection="1">
      <protection hidden="1"/>
    </xf>
    <xf numFmtId="0" fontId="2" fillId="6" borderId="0" xfId="0" applyFont="1" applyFill="1" applyProtection="1">
      <protection hidden="1"/>
    </xf>
    <xf numFmtId="0" fontId="2" fillId="0" borderId="0" xfId="0" applyFont="1" applyProtection="1">
      <protection hidden="1"/>
    </xf>
    <xf numFmtId="0" fontId="5" fillId="2" borderId="1" xfId="0" applyFont="1" applyFill="1" applyBorder="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75" fillId="6" borderId="0" xfId="0" applyFont="1" applyFill="1" applyProtection="1">
      <protection hidden="1"/>
    </xf>
    <xf numFmtId="0" fontId="5" fillId="18" borderId="1" xfId="0" applyFont="1" applyFill="1" applyBorder="1" applyAlignment="1" applyProtection="1">
      <alignment horizontal="center" vertical="center"/>
      <protection hidden="1"/>
    </xf>
    <xf numFmtId="0" fontId="5" fillId="18" borderId="0" xfId="0" applyFont="1" applyFill="1" applyAlignment="1" applyProtection="1">
      <alignment horizontal="center" vertical="center"/>
      <protection hidden="1"/>
    </xf>
    <xf numFmtId="0" fontId="81" fillId="6" borderId="0" xfId="0" applyFont="1" applyFill="1" applyProtection="1">
      <protection hidden="1"/>
    </xf>
    <xf numFmtId="0" fontId="82" fillId="5" borderId="0" xfId="0" applyFont="1" applyFill="1" applyProtection="1">
      <protection hidden="1"/>
    </xf>
    <xf numFmtId="0" fontId="0" fillId="38" borderId="0" xfId="0" applyFill="1" applyProtection="1">
      <protection hidden="1"/>
    </xf>
    <xf numFmtId="0" fontId="0" fillId="34" borderId="0" xfId="0" applyFill="1" applyProtection="1">
      <protection hidden="1"/>
    </xf>
    <xf numFmtId="164" fontId="0" fillId="6" borderId="0" xfId="0" applyNumberFormat="1" applyFill="1" applyProtection="1">
      <protection hidden="1"/>
    </xf>
    <xf numFmtId="0" fontId="83" fillId="6" borderId="0" xfId="0" applyFont="1" applyFill="1" applyProtection="1">
      <protection hidden="1"/>
    </xf>
    <xf numFmtId="0" fontId="6" fillId="2" borderId="0" xfId="0" applyFont="1" applyFill="1"/>
    <xf numFmtId="0" fontId="85" fillId="12" borderId="0" xfId="1" applyFont="1" applyFill="1" applyAlignment="1" applyProtection="1"/>
    <xf numFmtId="0" fontId="86" fillId="12" borderId="0" xfId="1" applyFont="1" applyFill="1" applyAlignment="1" applyProtection="1"/>
    <xf numFmtId="0" fontId="11" fillId="18" borderId="0" xfId="0" applyFont="1" applyFill="1" applyProtection="1">
      <protection hidden="1"/>
    </xf>
    <xf numFmtId="0" fontId="6" fillId="12" borderId="0" xfId="0" applyFont="1" applyFill="1"/>
    <xf numFmtId="0" fontId="4" fillId="2" borderId="3" xfId="0" applyFont="1" applyFill="1" applyBorder="1" applyAlignment="1" applyProtection="1">
      <alignment horizontal="center"/>
      <protection hidden="1"/>
    </xf>
    <xf numFmtId="0" fontId="5" fillId="18" borderId="1" xfId="0" applyFont="1" applyFill="1" applyBorder="1" applyAlignment="1" applyProtection="1">
      <alignment horizontal="center" vertical="center"/>
      <protection locked="0"/>
    </xf>
    <xf numFmtId="0" fontId="5" fillId="18" borderId="0" xfId="0" applyFont="1" applyFill="1" applyAlignment="1" applyProtection="1">
      <alignment horizontal="center" vertical="center"/>
      <protection locked="0"/>
    </xf>
    <xf numFmtId="0" fontId="80" fillId="6" borderId="0" xfId="0" applyFont="1" applyFill="1" applyProtection="1">
      <protection hidden="1"/>
    </xf>
    <xf numFmtId="0" fontId="80" fillId="9" borderId="9" xfId="0" applyFont="1" applyFill="1" applyBorder="1" applyProtection="1">
      <protection hidden="1"/>
    </xf>
    <xf numFmtId="0" fontId="80" fillId="7" borderId="9" xfId="0" applyFont="1" applyFill="1" applyBorder="1" applyProtection="1">
      <protection hidden="1"/>
    </xf>
    <xf numFmtId="0" fontId="17" fillId="6" borderId="0" xfId="0" applyFont="1" applyFill="1" applyProtection="1">
      <protection hidden="1"/>
    </xf>
    <xf numFmtId="0" fontId="88" fillId="6" borderId="0" xfId="0" applyFont="1" applyFill="1" applyAlignment="1" applyProtection="1">
      <alignment horizontal="center" vertical="center"/>
      <protection hidden="1"/>
    </xf>
    <xf numFmtId="0" fontId="84" fillId="6" borderId="0" xfId="0" applyFont="1" applyFill="1" applyAlignment="1" applyProtection="1">
      <alignment horizontal="center"/>
      <protection hidden="1"/>
    </xf>
    <xf numFmtId="0" fontId="80" fillId="9" borderId="13" xfId="0" applyFont="1" applyFill="1" applyBorder="1" applyProtection="1">
      <protection hidden="1"/>
    </xf>
    <xf numFmtId="0" fontId="80" fillId="9" borderId="14" xfId="0" applyFont="1" applyFill="1" applyBorder="1" applyProtection="1">
      <protection hidden="1"/>
    </xf>
    <xf numFmtId="0" fontId="80" fillId="9" borderId="15" xfId="0" applyFont="1" applyFill="1" applyBorder="1" applyProtection="1">
      <protection hidden="1"/>
    </xf>
    <xf numFmtId="0" fontId="4" fillId="2" borderId="1" xfId="0" applyFont="1" applyFill="1" applyBorder="1" applyAlignment="1" applyProtection="1">
      <alignment horizontal="center"/>
      <protection hidden="1"/>
    </xf>
    <xf numFmtId="0" fontId="4" fillId="2" borderId="1" xfId="0" applyFont="1" applyFill="1" applyBorder="1" applyAlignment="1" applyProtection="1">
      <alignment horizontal="center" vertical="center"/>
      <protection hidden="1"/>
    </xf>
    <xf numFmtId="0" fontId="4" fillId="2" borderId="3" xfId="0" applyFont="1" applyFill="1" applyBorder="1" applyAlignment="1" applyProtection="1">
      <alignment horizontal="center" vertical="center"/>
      <protection hidden="1"/>
    </xf>
    <xf numFmtId="0" fontId="80" fillId="18" borderId="0" xfId="0" applyFont="1" applyFill="1" applyProtection="1">
      <protection hidden="1"/>
    </xf>
    <xf numFmtId="0" fontId="4" fillId="2" borderId="1" xfId="0" applyFont="1" applyFill="1" applyBorder="1" applyAlignment="1" applyProtection="1">
      <alignment horizontal="center"/>
      <protection locked="0"/>
    </xf>
    <xf numFmtId="0" fontId="4" fillId="2" borderId="3" xfId="0" applyFont="1" applyFill="1" applyBorder="1" applyAlignment="1" applyProtection="1">
      <alignment horizontal="center"/>
      <protection locked="0"/>
    </xf>
    <xf numFmtId="0" fontId="4" fillId="2" borderId="16" xfId="0" applyFont="1" applyFill="1" applyBorder="1" applyAlignment="1" applyProtection="1">
      <alignment horizontal="center" vertical="center"/>
      <protection locked="0"/>
    </xf>
    <xf numFmtId="0" fontId="4" fillId="2" borderId="17" xfId="0" applyFont="1" applyFill="1" applyBorder="1" applyAlignment="1" applyProtection="1">
      <alignment horizontal="center" vertical="center"/>
      <protection locked="0"/>
    </xf>
    <xf numFmtId="0" fontId="4" fillId="2" borderId="18" xfId="0" applyFont="1" applyFill="1" applyBorder="1" applyAlignment="1" applyProtection="1">
      <alignment horizontal="center" vertical="center"/>
      <protection locked="0"/>
    </xf>
    <xf numFmtId="0" fontId="4" fillId="2" borderId="19" xfId="0" applyFont="1" applyFill="1" applyBorder="1" applyAlignment="1" applyProtection="1">
      <alignment horizontal="center" vertical="center"/>
      <protection locked="0"/>
    </xf>
    <xf numFmtId="0" fontId="80" fillId="7" borderId="10" xfId="0" applyFont="1" applyFill="1" applyBorder="1" applyProtection="1">
      <protection hidden="1"/>
    </xf>
    <xf numFmtId="0" fontId="25" fillId="2" borderId="0" xfId="0" applyFont="1" applyFill="1"/>
    <xf numFmtId="0" fontId="23" fillId="3" borderId="0" xfId="0" applyFont="1" applyFill="1"/>
    <xf numFmtId="0" fontId="6" fillId="3" borderId="0" xfId="0" applyFont="1" applyFill="1"/>
    <xf numFmtId="0" fontId="6" fillId="3" borderId="0" xfId="0" applyFont="1" applyFill="1" applyAlignment="1">
      <alignment vertical="center"/>
    </xf>
    <xf numFmtId="0" fontId="92" fillId="39" borderId="0" xfId="1" applyFont="1" applyFill="1" applyAlignment="1" applyProtection="1"/>
    <xf numFmtId="0" fontId="89" fillId="20" borderId="0" xfId="1" applyFont="1" applyFill="1" applyAlignment="1" applyProtection="1"/>
    <xf numFmtId="0" fontId="89" fillId="21" borderId="0" xfId="1" applyFont="1" applyFill="1" applyAlignment="1" applyProtection="1"/>
    <xf numFmtId="0" fontId="4" fillId="2" borderId="0" xfId="0" applyFont="1" applyFill="1" applyAlignment="1">
      <alignment horizontal="center" vertical="center"/>
    </xf>
    <xf numFmtId="0" fontId="28" fillId="6" borderId="0" xfId="0" applyFont="1" applyFill="1" applyAlignment="1" applyProtection="1">
      <alignment horizontal="center" vertical="center"/>
      <protection locked="0"/>
    </xf>
    <xf numFmtId="0" fontId="28" fillId="6" borderId="0" xfId="0" applyFont="1" applyFill="1" applyAlignment="1">
      <alignment horizontal="center" vertical="center"/>
    </xf>
    <xf numFmtId="0" fontId="2" fillId="3" borderId="0" xfId="0" applyFont="1" applyFill="1" applyAlignment="1">
      <alignment horizontal="center" vertical="center"/>
    </xf>
    <xf numFmtId="0" fontId="11" fillId="3" borderId="0" xfId="0" applyFont="1" applyFill="1" applyAlignment="1" applyProtection="1">
      <alignment horizontal="center" vertical="center" wrapText="1"/>
      <protection hidden="1"/>
    </xf>
    <xf numFmtId="0" fontId="11" fillId="3" borderId="0" xfId="0" applyFont="1" applyFill="1" applyAlignment="1" applyProtection="1">
      <alignment horizontal="right" vertical="center" wrapText="1"/>
      <protection hidden="1"/>
    </xf>
    <xf numFmtId="0" fontId="28" fillId="3" borderId="0" xfId="0" applyFont="1" applyFill="1" applyAlignment="1" applyProtection="1">
      <alignment horizontal="center" vertical="center"/>
      <protection hidden="1"/>
    </xf>
    <xf numFmtId="0" fontId="11" fillId="6" borderId="0" xfId="0" applyFont="1" applyFill="1" applyAlignment="1" applyProtection="1">
      <alignment horizontal="center" vertical="center"/>
      <protection locked="0"/>
    </xf>
    <xf numFmtId="0" fontId="11" fillId="3" borderId="0" xfId="0" applyFont="1" applyFill="1" applyAlignment="1" applyProtection="1">
      <alignment horizontal="center" vertical="center"/>
      <protection hidden="1"/>
    </xf>
    <xf numFmtId="0" fontId="11" fillId="5" borderId="0" xfId="0" applyFont="1" applyFill="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3" borderId="0" xfId="0" applyFont="1" applyFill="1" applyAlignment="1" applyProtection="1">
      <alignment horizontal="center" vertical="center"/>
      <protection hidden="1"/>
    </xf>
    <xf numFmtId="0" fontId="17" fillId="3" borderId="0" xfId="0" applyFont="1" applyFill="1" applyProtection="1">
      <protection hidden="1"/>
    </xf>
    <xf numFmtId="0" fontId="28" fillId="6" borderId="0" xfId="0" applyFont="1" applyFill="1" applyAlignment="1" applyProtection="1">
      <alignment horizontal="center" vertical="center"/>
    </xf>
    <xf numFmtId="0" fontId="28" fillId="6" borderId="3" xfId="0" applyFont="1" applyFill="1" applyBorder="1" applyAlignment="1" applyProtection="1">
      <alignment horizontal="center" vertical="center"/>
    </xf>
    <xf numFmtId="0" fontId="11" fillId="6" borderId="0" xfId="0" applyFont="1" applyFill="1" applyAlignment="1" applyProtection="1">
      <alignment horizontal="center" vertical="center"/>
    </xf>
    <xf numFmtId="0" fontId="93" fillId="3" borderId="0" xfId="0" applyFont="1" applyFill="1" applyProtection="1">
      <protection hidden="1"/>
    </xf>
    <xf numFmtId="0" fontId="22" fillId="5" borderId="0" xfId="0" applyFont="1" applyFill="1" applyAlignment="1" applyProtection="1">
      <alignment horizontal="center" vertical="center"/>
    </xf>
    <xf numFmtId="0" fontId="28" fillId="6" borderId="0" xfId="0" applyFont="1" applyFill="1" applyAlignment="1" applyProtection="1">
      <alignment horizontal="center" vertical="center"/>
      <protection locked="0"/>
    </xf>
    <xf numFmtId="0" fontId="28" fillId="3" borderId="0" xfId="0" applyFont="1" applyFill="1" applyAlignment="1" applyProtection="1">
      <alignment horizontal="center" vertical="center"/>
      <protection hidden="1"/>
    </xf>
    <xf numFmtId="0" fontId="1" fillId="6" borderId="0" xfId="0" applyFont="1" applyFill="1" applyAlignment="1" applyProtection="1">
      <alignment horizontal="center" vertical="center"/>
      <protection locked="0"/>
    </xf>
    <xf numFmtId="0" fontId="1" fillId="3" borderId="0" xfId="0" applyFont="1" applyFill="1" applyProtection="1">
      <protection hidden="1"/>
    </xf>
    <xf numFmtId="0" fontId="94" fillId="3" borderId="0" xfId="0" applyFont="1" applyFill="1" applyBorder="1" applyAlignment="1" applyProtection="1">
      <alignment horizontal="center" vertical="center"/>
      <protection hidden="1"/>
    </xf>
    <xf numFmtId="0" fontId="2" fillId="6" borderId="0" xfId="0" applyFont="1" applyFill="1" applyAlignment="1" applyProtection="1">
      <alignment horizontal="center" vertical="center"/>
      <protection locked="0"/>
    </xf>
    <xf numFmtId="0" fontId="4" fillId="18" borderId="0" xfId="0" applyFont="1" applyFill="1" applyAlignment="1" applyProtection="1">
      <alignment horizontal="center" vertical="center"/>
      <protection hidden="1"/>
    </xf>
    <xf numFmtId="0" fontId="2" fillId="3" borderId="0" xfId="0" applyFont="1" applyFill="1" applyAlignment="1" applyProtection="1">
      <alignment vertical="center"/>
      <protection hidden="1"/>
    </xf>
    <xf numFmtId="0" fontId="0" fillId="6" borderId="0" xfId="0" applyFill="1"/>
    <xf numFmtId="0" fontId="97" fillId="3" borderId="0" xfId="0" applyFont="1" applyFill="1" applyAlignment="1" applyProtection="1">
      <alignment vertical="center"/>
      <protection hidden="1"/>
    </xf>
    <xf numFmtId="0" fontId="1" fillId="6" borderId="0" xfId="0" applyFont="1" applyFill="1" applyAlignment="1" applyProtection="1">
      <alignment horizontal="center" vertical="center"/>
      <protection hidden="1"/>
    </xf>
    <xf numFmtId="0" fontId="28" fillId="6" borderId="0" xfId="0" applyFont="1" applyFill="1" applyAlignment="1" applyProtection="1">
      <alignment horizontal="center" vertical="center"/>
      <protection hidden="1"/>
    </xf>
    <xf numFmtId="0" fontId="28" fillId="6" borderId="3" xfId="0" applyFont="1" applyFill="1" applyBorder="1" applyAlignment="1" applyProtection="1">
      <alignment horizontal="center" vertical="center"/>
      <protection hidden="1"/>
    </xf>
    <xf numFmtId="0" fontId="2" fillId="6" borderId="0" xfId="0" applyFont="1" applyFill="1" applyAlignment="1" applyProtection="1">
      <alignment horizontal="center" vertical="center"/>
      <protection hidden="1"/>
    </xf>
    <xf numFmtId="0" fontId="28" fillId="6" borderId="0" xfId="0" applyFont="1" applyFill="1" applyAlignment="1" applyProtection="1">
      <alignment horizontal="center" vertical="center"/>
      <protection locked="0"/>
    </xf>
    <xf numFmtId="0" fontId="28" fillId="3" borderId="0" xfId="0" applyFont="1" applyFill="1" applyAlignment="1" applyProtection="1">
      <alignment horizontal="center" vertical="center"/>
      <protection hidden="1"/>
    </xf>
    <xf numFmtId="0" fontId="99" fillId="3" borderId="0" xfId="0" applyFont="1" applyFill="1" applyProtection="1">
      <protection hidden="1"/>
    </xf>
    <xf numFmtId="0" fontId="5" fillId="3" borderId="0" xfId="0" applyFont="1" applyFill="1" applyProtection="1">
      <protection hidden="1"/>
    </xf>
    <xf numFmtId="0" fontId="100" fillId="3" borderId="0" xfId="0" applyFont="1" applyFill="1" applyProtection="1">
      <protection hidden="1"/>
    </xf>
    <xf numFmtId="0" fontId="101" fillId="41" borderId="0" xfId="0" applyFont="1" applyFill="1" applyProtection="1">
      <protection hidden="1"/>
    </xf>
    <xf numFmtId="0" fontId="95" fillId="41" borderId="0" xfId="0" applyFont="1" applyFill="1" applyProtection="1">
      <protection hidden="1"/>
    </xf>
    <xf numFmtId="0" fontId="101" fillId="42" borderId="0" xfId="0" applyFont="1" applyFill="1" applyProtection="1">
      <protection hidden="1"/>
    </xf>
    <xf numFmtId="0" fontId="95" fillId="42" borderId="0" xfId="0" applyFont="1" applyFill="1" applyProtection="1">
      <protection hidden="1"/>
    </xf>
    <xf numFmtId="0" fontId="101" fillId="43" borderId="0" xfId="0" applyFont="1" applyFill="1" applyProtection="1">
      <protection hidden="1"/>
    </xf>
    <xf numFmtId="0" fontId="95" fillId="43" borderId="0" xfId="0" applyFont="1" applyFill="1" applyProtection="1">
      <protection hidden="1"/>
    </xf>
    <xf numFmtId="0" fontId="28" fillId="6" borderId="0" xfId="0" applyFont="1" applyFill="1" applyAlignment="1" applyProtection="1">
      <alignment horizontal="center" vertical="center"/>
      <protection locked="0"/>
    </xf>
    <xf numFmtId="0" fontId="11" fillId="3" borderId="0" xfId="0" applyFont="1" applyFill="1" applyAlignment="1" applyProtection="1">
      <alignment horizontal="center" vertical="center" wrapText="1"/>
      <protection hidden="1"/>
    </xf>
    <xf numFmtId="0" fontId="28" fillId="3" borderId="0" xfId="0" applyFont="1" applyFill="1" applyAlignment="1" applyProtection="1">
      <alignment horizontal="center" vertical="center"/>
      <protection hidden="1"/>
    </xf>
    <xf numFmtId="0" fontId="103" fillId="44" borderId="0" xfId="1" applyFont="1" applyFill="1" applyAlignment="1" applyProtection="1"/>
    <xf numFmtId="0" fontId="103" fillId="25" borderId="0" xfId="1" applyFont="1" applyFill="1" applyAlignment="1" applyProtection="1"/>
    <xf numFmtId="0" fontId="103" fillId="25" borderId="0" xfId="1" applyFont="1" applyFill="1" applyAlignment="1" applyProtection="1">
      <protection hidden="1"/>
    </xf>
    <xf numFmtId="0" fontId="103" fillId="24" borderId="0" xfId="1" applyFont="1" applyFill="1" applyAlignment="1" applyProtection="1">
      <protection hidden="1"/>
    </xf>
    <xf numFmtId="0" fontId="103" fillId="27" borderId="0" xfId="1" applyFont="1" applyFill="1" applyAlignment="1" applyProtection="1">
      <protection hidden="1"/>
    </xf>
    <xf numFmtId="0" fontId="21" fillId="26" borderId="0" xfId="1" applyFont="1" applyFill="1" applyAlignment="1" applyProtection="1"/>
    <xf numFmtId="0" fontId="105" fillId="3" borderId="0" xfId="0" applyFont="1" applyFill="1" applyProtection="1">
      <protection hidden="1"/>
    </xf>
    <xf numFmtId="0" fontId="106" fillId="3" borderId="0" xfId="0" applyFont="1" applyFill="1" applyProtection="1">
      <protection hidden="1"/>
    </xf>
    <xf numFmtId="0" fontId="107" fillId="3" borderId="0" xfId="0" applyFont="1" applyFill="1" applyProtection="1">
      <protection hidden="1"/>
    </xf>
    <xf numFmtId="0" fontId="107" fillId="45" borderId="0" xfId="0" applyFont="1" applyFill="1" applyProtection="1">
      <protection hidden="1"/>
    </xf>
    <xf numFmtId="0" fontId="106" fillId="45" borderId="0" xfId="0" applyFont="1" applyFill="1" applyProtection="1">
      <protection hidden="1"/>
    </xf>
    <xf numFmtId="0" fontId="0" fillId="45" borderId="0" xfId="0" applyFill="1" applyProtection="1">
      <protection hidden="1"/>
    </xf>
    <xf numFmtId="0" fontId="105" fillId="45" borderId="0" xfId="0" applyFont="1" applyFill="1" applyProtection="1">
      <protection hidden="1"/>
    </xf>
    <xf numFmtId="0" fontId="2" fillId="45" borderId="0" xfId="0" applyFont="1" applyFill="1" applyProtection="1">
      <protection hidden="1"/>
    </xf>
    <xf numFmtId="0" fontId="44" fillId="45" borderId="0" xfId="0" applyFont="1" applyFill="1" applyBorder="1" applyAlignment="1" applyProtection="1">
      <alignment horizontal="center" vertical="center"/>
      <protection hidden="1"/>
    </xf>
    <xf numFmtId="0" fontId="28" fillId="45" borderId="0" xfId="0" applyFont="1" applyFill="1" applyBorder="1" applyAlignment="1" applyProtection="1">
      <alignment horizontal="center" vertical="center"/>
      <protection hidden="1"/>
    </xf>
    <xf numFmtId="0" fontId="33" fillId="45" borderId="0" xfId="0" applyFont="1" applyFill="1" applyAlignment="1" applyProtection="1">
      <alignment horizontal="center" vertical="center"/>
      <protection hidden="1"/>
    </xf>
    <xf numFmtId="0" fontId="105" fillId="46" borderId="0" xfId="0" applyFont="1" applyFill="1" applyProtection="1">
      <protection hidden="1"/>
    </xf>
    <xf numFmtId="0" fontId="106" fillId="46" borderId="0" xfId="0" applyFont="1" applyFill="1" applyProtection="1">
      <protection hidden="1"/>
    </xf>
    <xf numFmtId="0" fontId="107" fillId="46" borderId="0" xfId="0" applyFont="1" applyFill="1" applyProtection="1">
      <protection hidden="1"/>
    </xf>
    <xf numFmtId="0" fontId="108" fillId="2" borderId="0" xfId="0" applyFont="1" applyFill="1" applyProtection="1">
      <protection hidden="1"/>
    </xf>
    <xf numFmtId="0" fontId="44" fillId="45" borderId="0" xfId="0" applyFont="1" applyFill="1" applyAlignment="1" applyProtection="1">
      <alignment horizontal="center" vertical="center"/>
      <protection hidden="1"/>
    </xf>
    <xf numFmtId="0" fontId="11" fillId="45" borderId="0" xfId="0" applyFont="1" applyFill="1" applyProtection="1">
      <protection hidden="1"/>
    </xf>
    <xf numFmtId="0" fontId="28" fillId="6" borderId="1" xfId="0" applyFont="1" applyFill="1" applyBorder="1" applyAlignment="1" applyProtection="1">
      <alignment horizontal="center" vertical="center"/>
    </xf>
    <xf numFmtId="0" fontId="109" fillId="2" borderId="0" xfId="0" applyFont="1" applyFill="1" applyProtection="1">
      <protection hidden="1"/>
    </xf>
    <xf numFmtId="0" fontId="110" fillId="2" borderId="0" xfId="0" applyFont="1" applyFill="1" applyProtection="1">
      <protection hidden="1"/>
    </xf>
    <xf numFmtId="0" fontId="28" fillId="6" borderId="0" xfId="0" applyFont="1" applyFill="1" applyAlignment="1" applyProtection="1">
      <alignment horizontal="center" vertical="center"/>
    </xf>
    <xf numFmtId="0" fontId="28" fillId="3" borderId="0" xfId="0" applyFont="1" applyFill="1" applyAlignment="1" applyProtection="1">
      <alignment horizontal="center" vertical="center"/>
      <protection hidden="1"/>
    </xf>
    <xf numFmtId="0" fontId="0" fillId="46" borderId="0" xfId="0" applyFill="1" applyProtection="1">
      <protection hidden="1"/>
    </xf>
    <xf numFmtId="0" fontId="2" fillId="46" borderId="0" xfId="0" applyFont="1" applyFill="1" applyProtection="1">
      <protection hidden="1"/>
    </xf>
    <xf numFmtId="0" fontId="53" fillId="6" borderId="0" xfId="0" applyFont="1" applyFill="1" applyAlignment="1" applyProtection="1">
      <alignment horizontal="center" vertical="center"/>
    </xf>
    <xf numFmtId="0" fontId="28" fillId="6" borderId="0" xfId="0" applyFont="1" applyFill="1" applyAlignment="1" applyProtection="1">
      <alignment horizontal="center" vertical="center"/>
      <protection locked="0"/>
    </xf>
    <xf numFmtId="0" fontId="28" fillId="3" borderId="0" xfId="0" applyFont="1" applyFill="1" applyAlignment="1" applyProtection="1">
      <alignment horizontal="center" vertical="center"/>
      <protection hidden="1"/>
    </xf>
    <xf numFmtId="0" fontId="28" fillId="3" borderId="0" xfId="0" applyFont="1" applyFill="1" applyAlignment="1" applyProtection="1">
      <alignment horizontal="center" vertical="center"/>
      <protection hidden="1"/>
    </xf>
    <xf numFmtId="0" fontId="103" fillId="46" borderId="0" xfId="1" applyFont="1" applyFill="1" applyAlignment="1" applyProtection="1"/>
    <xf numFmtId="0" fontId="103" fillId="47" borderId="0" xfId="1" applyFont="1" applyFill="1" applyAlignment="1" applyProtection="1"/>
    <xf numFmtId="0" fontId="103" fillId="43" borderId="0" xfId="1" applyFont="1" applyFill="1" applyAlignment="1" applyProtection="1"/>
    <xf numFmtId="0" fontId="103" fillId="48" borderId="0" xfId="1" applyFont="1" applyFill="1" applyAlignment="1" applyProtection="1"/>
    <xf numFmtId="0" fontId="103" fillId="49" borderId="0" xfId="1" applyFont="1" applyFill="1" applyAlignment="1" applyProtection="1"/>
    <xf numFmtId="0" fontId="28" fillId="6" borderId="0" xfId="0" applyFont="1" applyFill="1" applyAlignment="1" applyProtection="1">
      <alignment horizontal="center" vertical="center"/>
      <protection locked="0"/>
    </xf>
    <xf numFmtId="0" fontId="28" fillId="3" borderId="0" xfId="0" applyFont="1" applyFill="1" applyAlignment="1" applyProtection="1">
      <alignment horizontal="center" vertical="center"/>
      <protection hidden="1"/>
    </xf>
    <xf numFmtId="0" fontId="112" fillId="3" borderId="0" xfId="0" applyFont="1" applyFill="1" applyProtection="1">
      <protection hidden="1"/>
    </xf>
    <xf numFmtId="0" fontId="113" fillId="3" borderId="0" xfId="0" applyFont="1" applyFill="1" applyProtection="1">
      <protection hidden="1"/>
    </xf>
    <xf numFmtId="0" fontId="98" fillId="3" borderId="0" xfId="0" applyFont="1" applyFill="1" applyProtection="1">
      <protection hidden="1"/>
    </xf>
    <xf numFmtId="0" fontId="93" fillId="49" borderId="0" xfId="1" applyFont="1" applyFill="1" applyAlignment="1" applyProtection="1"/>
    <xf numFmtId="0" fontId="28" fillId="6" borderId="0" xfId="0" applyFont="1" applyFill="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0" xfId="0" applyFont="1" applyFill="1" applyAlignment="1" applyProtection="1">
      <alignment horizontal="center" vertical="center"/>
    </xf>
    <xf numFmtId="0" fontId="28" fillId="3" borderId="0" xfId="0" applyFont="1" applyFill="1" applyAlignment="1" applyProtection="1">
      <alignment horizontal="center" vertical="center"/>
      <protection hidden="1"/>
    </xf>
    <xf numFmtId="0" fontId="114" fillId="45" borderId="0" xfId="1" applyFont="1" applyFill="1" applyAlignment="1" applyProtection="1"/>
    <xf numFmtId="0" fontId="103" fillId="45" borderId="0" xfId="1" applyFont="1" applyFill="1" applyAlignment="1" applyProtection="1"/>
    <xf numFmtId="0" fontId="4" fillId="2" borderId="20" xfId="0" applyFont="1" applyFill="1" applyBorder="1" applyAlignment="1" applyProtection="1">
      <alignment horizontal="center" vertical="center"/>
      <protection locked="0"/>
    </xf>
    <xf numFmtId="0" fontId="4" fillId="2" borderId="21" xfId="0" applyFont="1" applyFill="1" applyBorder="1" applyAlignment="1" applyProtection="1">
      <alignment horizontal="center" vertical="center"/>
      <protection locked="0"/>
    </xf>
    <xf numFmtId="0" fontId="77" fillId="6" borderId="0" xfId="0" applyFont="1" applyFill="1" applyAlignment="1" applyProtection="1">
      <alignment horizontal="center" vertical="center"/>
      <protection hidden="1"/>
    </xf>
    <xf numFmtId="0" fontId="4" fillId="2" borderId="0" xfId="0" applyFont="1" applyFill="1" applyAlignment="1" applyProtection="1">
      <alignment horizontal="center" vertical="center"/>
      <protection hidden="1"/>
    </xf>
    <xf numFmtId="0" fontId="4" fillId="2" borderId="22" xfId="0" applyFont="1" applyFill="1" applyBorder="1" applyAlignment="1" applyProtection="1">
      <alignment horizontal="center" vertical="center"/>
      <protection locked="0"/>
    </xf>
    <xf numFmtId="0" fontId="4" fillId="2" borderId="23" xfId="0" applyFont="1" applyFill="1" applyBorder="1" applyAlignment="1" applyProtection="1">
      <alignment horizontal="center" vertical="center"/>
      <protection locked="0"/>
    </xf>
    <xf numFmtId="0" fontId="80" fillId="6" borderId="0" xfId="0" applyFont="1" applyFill="1" applyAlignment="1" applyProtection="1">
      <alignment vertical="center"/>
      <protection hidden="1"/>
    </xf>
    <xf numFmtId="0" fontId="25" fillId="18" borderId="24" xfId="0" applyFont="1" applyFill="1" applyBorder="1" applyAlignment="1" applyProtection="1">
      <alignment horizontal="center" vertical="center"/>
      <protection locked="0"/>
    </xf>
    <xf numFmtId="0" fontId="25" fillId="18" borderId="25" xfId="0" applyFont="1" applyFill="1" applyBorder="1" applyAlignment="1" applyProtection="1">
      <alignment horizontal="center" vertical="center"/>
      <protection locked="0"/>
    </xf>
    <xf numFmtId="0" fontId="87" fillId="6" borderId="0" xfId="0" applyFont="1" applyFill="1" applyAlignment="1" applyProtection="1">
      <alignment horizontal="center" vertical="center"/>
      <protection hidden="1"/>
    </xf>
    <xf numFmtId="0" fontId="25" fillId="18" borderId="0" xfId="0" applyFont="1" applyFill="1" applyAlignment="1" applyProtection="1">
      <alignment horizontal="center" vertical="center"/>
      <protection hidden="1"/>
    </xf>
    <xf numFmtId="0" fontId="28" fillId="6" borderId="0" xfId="0" applyFont="1" applyFill="1" applyAlignment="1">
      <alignment horizontal="center" vertical="center"/>
    </xf>
    <xf numFmtId="0" fontId="28" fillId="6" borderId="0" xfId="0" applyFont="1" applyFill="1" applyAlignment="1" applyProtection="1">
      <alignment horizontal="center" vertical="center"/>
      <protection locked="0"/>
    </xf>
    <xf numFmtId="0" fontId="2" fillId="3" borderId="0" xfId="0" applyFont="1" applyFill="1" applyAlignment="1">
      <alignment horizontal="center" vertical="center"/>
    </xf>
    <xf numFmtId="0" fontId="11" fillId="3" borderId="0" xfId="0" applyFont="1" applyFill="1" applyAlignment="1" applyProtection="1">
      <alignment horizontal="center" vertical="center" wrapText="1"/>
      <protection hidden="1"/>
    </xf>
    <xf numFmtId="0" fontId="11" fillId="6" borderId="0" xfId="0" applyFont="1" applyFill="1" applyAlignment="1" applyProtection="1">
      <alignment horizontal="center" vertical="center" wrapText="1"/>
      <protection locked="0"/>
    </xf>
    <xf numFmtId="0" fontId="11" fillId="3" borderId="0" xfId="0" applyFont="1" applyFill="1" applyAlignment="1" applyProtection="1">
      <alignment horizontal="right" vertical="center" wrapText="1"/>
      <protection hidden="1"/>
    </xf>
    <xf numFmtId="0" fontId="11" fillId="6" borderId="0" xfId="0" applyFont="1" applyFill="1" applyAlignment="1" applyProtection="1">
      <alignment horizontal="center" vertical="center" wrapText="1"/>
    </xf>
    <xf numFmtId="0" fontId="28" fillId="3" borderId="0" xfId="0" applyFont="1" applyFill="1" applyAlignment="1" applyProtection="1">
      <alignment horizontal="center" vertical="center"/>
      <protection hidden="1"/>
    </xf>
    <xf numFmtId="0" fontId="53" fillId="6" borderId="0" xfId="0" applyFont="1" applyFill="1" applyAlignment="1" applyProtection="1">
      <alignment horizontal="center" vertical="center"/>
      <protection locked="0"/>
    </xf>
    <xf numFmtId="0" fontId="53" fillId="3" borderId="0" xfId="0" applyFont="1" applyFill="1" applyAlignment="1" applyProtection="1">
      <alignment horizontal="right" vertical="center" wrapText="1"/>
      <protection hidden="1"/>
    </xf>
    <xf numFmtId="0" fontId="53" fillId="6" borderId="0" xfId="0" applyFont="1" applyFill="1" applyAlignment="1" applyProtection="1">
      <alignment horizontal="center" vertical="center"/>
    </xf>
    <xf numFmtId="0" fontId="28" fillId="6" borderId="0" xfId="0" applyFont="1" applyFill="1" applyAlignment="1" applyProtection="1">
      <alignment horizontal="center" vertical="center"/>
    </xf>
    <xf numFmtId="0" fontId="98" fillId="40" borderId="0" xfId="0" applyFont="1" applyFill="1" applyAlignment="1" applyProtection="1">
      <alignment horizontal="center" vertical="center"/>
      <protection locked="0"/>
    </xf>
    <xf numFmtId="0" fontId="96" fillId="40" borderId="0" xfId="0" applyFont="1" applyFill="1" applyAlignment="1" applyProtection="1">
      <alignment horizontal="center" vertical="center"/>
      <protection hidden="1"/>
    </xf>
    <xf numFmtId="0" fontId="96" fillId="40" borderId="0" xfId="0" applyFont="1" applyFill="1" applyAlignment="1" applyProtection="1">
      <alignment horizontal="center" vertical="center"/>
      <protection locked="0"/>
    </xf>
    <xf numFmtId="0" fontId="32" fillId="6" borderId="0" xfId="0" applyFont="1" applyFill="1" applyAlignment="1" applyProtection="1">
      <alignment horizontal="center" vertical="center"/>
      <protection locked="0"/>
    </xf>
    <xf numFmtId="0" fontId="1" fillId="6" borderId="0" xfId="0" applyFont="1" applyFill="1" applyAlignment="1" applyProtection="1">
      <alignment horizontal="center" vertical="center"/>
    </xf>
    <xf numFmtId="0" fontId="2" fillId="6" borderId="0" xfId="0" applyFont="1" applyFill="1" applyAlignment="1" applyProtection="1">
      <alignment horizontal="center" vertical="center"/>
    </xf>
    <xf numFmtId="0" fontId="11" fillId="5" borderId="0" xfId="0" applyFont="1" applyFill="1" applyAlignment="1" applyProtection="1">
      <alignment horizontal="center" vertical="center"/>
    </xf>
  </cellXfs>
  <cellStyles count="2">
    <cellStyle name="Hyperlink" xfId="1" builtinId="8"/>
    <cellStyle name="Normal" xfId="0" builtinId="0"/>
  </cellStyles>
  <dxfs count="6">
    <dxf>
      <font>
        <condense val="0"/>
        <extend val="0"/>
        <color indexed="13"/>
      </font>
    </dxf>
    <dxf>
      <font>
        <condense val="0"/>
        <extend val="0"/>
        <color indexed="47"/>
      </font>
    </dxf>
    <dxf>
      <font>
        <condense val="0"/>
        <extend val="0"/>
        <color indexed="47"/>
      </font>
    </dxf>
    <dxf>
      <font>
        <condense val="0"/>
        <extend val="0"/>
        <color indexed="47"/>
      </font>
    </dxf>
    <dxf>
      <fill>
        <patternFill patternType="gray0625">
          <fgColor indexed="40"/>
          <bgColor indexed="13"/>
        </patternFill>
      </fill>
    </dxf>
    <dxf>
      <fill>
        <patternFill patternType="gray0625">
          <fgColor indexed="40"/>
          <bgColor indexed="13"/>
        </patternFill>
      </fill>
    </dxf>
  </dxfs>
  <tableStyles count="0" defaultTableStyle="TableStyleMedium9" defaultPivotStyle="PivotStyleLight16"/>
  <colors>
    <mruColors>
      <color rgb="FFFFFFCC"/>
      <color rgb="FF66FFFF"/>
      <color rgb="FF0000FF"/>
      <color rgb="FFFFCCFF"/>
      <color rgb="FF99FF99"/>
      <color rgb="FF33CC33"/>
      <color rgb="FF99FFCC"/>
      <color rgb="FFFF66FF"/>
      <color rgb="FFCC99FF"/>
      <color rgb="FF66CC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6000078125381467"/>
          <c:y val="0.23333523222031441"/>
          <c:w val="0.62000302735853541"/>
          <c:h val="0.51667087134498402"/>
        </c:manualLayout>
      </c:layout>
      <c:pieChart>
        <c:varyColors val="1"/>
        <c:ser>
          <c:idx val="0"/>
          <c:order val="0"/>
          <c:spPr>
            <a:solidFill>
              <a:srgbClr val="00FF00"/>
            </a:solidFill>
            <a:ln w="12700">
              <a:solidFill>
                <a:srgbClr val="000000"/>
              </a:solidFill>
              <a:prstDash val="solid"/>
            </a:ln>
          </c:spPr>
          <c:dPt>
            <c:idx val="0"/>
            <c:spPr>
              <a:solidFill>
                <a:srgbClr val="FFFF00"/>
              </a:solidFill>
              <a:ln w="12700">
                <a:solidFill>
                  <a:srgbClr val="000000"/>
                </a:solidFill>
                <a:prstDash val="solid"/>
              </a:ln>
            </c:spPr>
          </c:dPt>
          <c:val>
            <c:numRef>
              <c:f>'Καταχρηστικά κλάσμ σε επιφάνεια'!$I$6:$I$7</c:f>
              <c:numCache>
                <c:formatCode>General</c:formatCode>
                <c:ptCount val="2"/>
                <c:pt idx="0">
                  <c:v>1</c:v>
                </c:pt>
                <c:pt idx="1">
                  <c:v>1</c:v>
                </c:pt>
              </c:numCache>
            </c:numRef>
          </c:val>
        </c:ser>
        <c:firstSliceAng val="0"/>
      </c:pieChart>
      <c:spPr>
        <a:noFill/>
        <a:ln w="25400">
          <a:noFill/>
        </a:ln>
      </c:spPr>
    </c:plotArea>
    <c:plotVisOnly val="1"/>
    <c:dispBlanksAs val="zero"/>
  </c:chart>
  <c:spPr>
    <a:solidFill>
      <a:srgbClr val="00FF00"/>
    </a:solidFill>
    <a:ln w="3175">
      <a:solidFill>
        <a:srgbClr val="000000"/>
      </a:solidFill>
      <a:prstDash val="solid"/>
    </a:ln>
  </c:spPr>
  <c:txPr>
    <a:bodyPr/>
    <a:lstStyle/>
    <a:p>
      <a:pPr>
        <a:defRPr sz="250" b="0" i="0" u="none" strike="noStrike" baseline="0">
          <a:solidFill>
            <a:srgbClr val="000000"/>
          </a:solidFill>
          <a:latin typeface="Comic Sans MS"/>
          <a:ea typeface="Comic Sans MS"/>
          <a:cs typeface="Comic Sans MS"/>
        </a:defRPr>
      </a:pPr>
      <a:endParaRPr lang="en-US"/>
    </a:p>
  </c:txPr>
  <c:printSettings>
    <c:headerFooter alignWithMargins="0"/>
    <c:pageMargins b="1" l="0.75000000000000222" r="0.75000000000000222"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8269230769230843"/>
          <c:y val="0.291139240506327"/>
          <c:w val="0.64423076923076927"/>
          <c:h val="0.42405063291139239"/>
        </c:manualLayout>
      </c:layout>
      <c:pieChart>
        <c:varyColors val="1"/>
        <c:ser>
          <c:idx val="0"/>
          <c:order val="0"/>
          <c:spPr>
            <a:solidFill>
              <a:srgbClr val="9999FF"/>
            </a:solidFill>
            <a:ln w="12700">
              <a:solidFill>
                <a:srgbClr val="000000"/>
              </a:solidFill>
              <a:prstDash val="solid"/>
            </a:ln>
          </c:spPr>
          <c:dPt>
            <c:idx val="0"/>
            <c:spPr>
              <a:solidFill>
                <a:srgbClr val="FFFF00"/>
              </a:solidFill>
              <a:ln w="12700">
                <a:solidFill>
                  <a:srgbClr val="000000"/>
                </a:solidFill>
                <a:prstDash val="solid"/>
              </a:ln>
            </c:spPr>
          </c:dPt>
          <c:dPt>
            <c:idx val="1"/>
            <c:spPr>
              <a:solidFill>
                <a:srgbClr val="00FF00"/>
              </a:solidFill>
              <a:ln w="12700">
                <a:solidFill>
                  <a:srgbClr val="000000"/>
                </a:solidFill>
                <a:prstDash val="solid"/>
              </a:ln>
            </c:spPr>
          </c:dPt>
          <c:val>
            <c:numRef>
              <c:f>'Καταχρηστικά κλάσμ σε επιφάνεια'!$I$22:$I$23</c:f>
              <c:numCache>
                <c:formatCode>General</c:formatCode>
                <c:ptCount val="2"/>
                <c:pt idx="0">
                  <c:v>1</c:v>
                </c:pt>
                <c:pt idx="1">
                  <c:v>4</c:v>
                </c:pt>
              </c:numCache>
            </c:numRef>
          </c:val>
        </c:ser>
        <c:firstSliceAng val="0"/>
      </c:pieChart>
      <c:spPr>
        <a:noFill/>
        <a:ln w="25400">
          <a:noFill/>
        </a:ln>
      </c:spPr>
    </c:plotArea>
    <c:plotVisOnly val="1"/>
    <c:dispBlanksAs val="zero"/>
  </c:chart>
  <c:spPr>
    <a:solidFill>
      <a:srgbClr val="00FF00"/>
    </a:solidFill>
    <a:ln w="3175">
      <a:solidFill>
        <a:srgbClr val="000000"/>
      </a:solidFill>
      <a:prstDash val="solid"/>
    </a:ln>
  </c:spPr>
  <c:txPr>
    <a:bodyPr/>
    <a:lstStyle/>
    <a:p>
      <a:pPr>
        <a:defRPr sz="1000" b="0" i="0" u="none" strike="noStrike" baseline="0">
          <a:solidFill>
            <a:srgbClr val="000000"/>
          </a:solidFill>
          <a:latin typeface="Comic Sans MS"/>
          <a:ea typeface="Comic Sans MS"/>
          <a:cs typeface="Comic Sans MS"/>
        </a:defRPr>
      </a:pPr>
      <a:endParaRPr lang="en-US"/>
    </a:p>
  </c:txPr>
  <c:printSettings>
    <c:headerFooter alignWithMargins="0"/>
    <c:pageMargins b="1" l="0.75000000000000222" r="0.7500000000000022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694922267786132"/>
          <c:y val="0.21985967877104645"/>
          <c:w val="0.66949429577552422"/>
          <c:h val="0.56028756848105166"/>
        </c:manualLayout>
      </c:layout>
      <c:pieChart>
        <c:varyColors val="1"/>
        <c:ser>
          <c:idx val="0"/>
          <c:order val="0"/>
          <c:spPr>
            <a:solidFill>
              <a:srgbClr val="9999FF"/>
            </a:solidFill>
            <a:ln w="12700">
              <a:solidFill>
                <a:srgbClr val="000000"/>
              </a:solidFill>
              <a:prstDash val="solid"/>
            </a:ln>
          </c:spPr>
          <c:dPt>
            <c:idx val="0"/>
            <c:spPr>
              <a:solidFill>
                <a:srgbClr val="FFFF00"/>
              </a:solidFill>
              <a:ln w="12700">
                <a:solidFill>
                  <a:srgbClr val="000000"/>
                </a:solidFill>
                <a:prstDash val="solid"/>
              </a:ln>
            </c:spPr>
          </c:dPt>
          <c:dPt>
            <c:idx val="1"/>
            <c:spPr>
              <a:solidFill>
                <a:srgbClr val="00FF00"/>
              </a:solidFill>
              <a:ln w="12700">
                <a:solidFill>
                  <a:srgbClr val="000000"/>
                </a:solidFill>
                <a:prstDash val="solid"/>
              </a:ln>
            </c:spPr>
          </c:dPt>
          <c:val>
            <c:numRef>
              <c:f>'Καταχρηστικά κλάσμ σε επιφάνεια'!$I$38:$I$39</c:f>
              <c:numCache>
                <c:formatCode>General</c:formatCode>
                <c:ptCount val="2"/>
                <c:pt idx="0">
                  <c:v>1</c:v>
                </c:pt>
                <c:pt idx="1">
                  <c:v>1</c:v>
                </c:pt>
              </c:numCache>
            </c:numRef>
          </c:val>
        </c:ser>
        <c:firstSliceAng val="0"/>
      </c:pieChart>
      <c:spPr>
        <a:noFill/>
        <a:ln w="25400">
          <a:noFill/>
        </a:ln>
      </c:spPr>
    </c:plotArea>
    <c:plotVisOnly val="1"/>
    <c:dispBlanksAs val="zero"/>
  </c:chart>
  <c:spPr>
    <a:solidFill>
      <a:srgbClr val="00FF00"/>
    </a:solidFill>
    <a:ln w="3175">
      <a:solidFill>
        <a:srgbClr val="000000"/>
      </a:solidFill>
      <a:prstDash val="solid"/>
    </a:ln>
  </c:spPr>
  <c:txPr>
    <a:bodyPr/>
    <a:lstStyle/>
    <a:p>
      <a:pPr>
        <a:defRPr sz="1000" b="0" i="0" u="none" strike="noStrike" baseline="0">
          <a:solidFill>
            <a:srgbClr val="000000"/>
          </a:solidFill>
          <a:latin typeface="Comic Sans MS"/>
          <a:ea typeface="Comic Sans MS"/>
          <a:cs typeface="Comic Sans MS"/>
        </a:defRPr>
      </a:pPr>
      <a:endParaRPr lang="en-US"/>
    </a:p>
  </c:txPr>
  <c:printSettings>
    <c:headerFooter alignWithMargins="0"/>
    <c:pageMargins b="1" l="0.75000000000000222" r="0.75000000000000222"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4.jpeg"/><Relationship Id="rId1" Type="http://schemas.openxmlformats.org/officeDocument/2006/relationships/hyperlink" Target="#&#928;&#917;&#929;&#921;&#917;&#935;&#927;&#924;&#917;&#925;&#913;!A1"/><Relationship Id="rId5" Type="http://schemas.openxmlformats.org/officeDocument/2006/relationships/hyperlink" Target="#A1"/><Relationship Id="rId4" Type="http://schemas.openxmlformats.org/officeDocument/2006/relationships/hyperlink" Target="#A1"/></Relationships>
</file>

<file path=xl/drawings/_rels/drawing2.xml.rels><?xml version="1.0" encoding="UTF-8" standalone="yes"?>
<Relationships xmlns="http://schemas.openxmlformats.org/package/2006/relationships"><Relationship Id="rId8" Type="http://schemas.openxmlformats.org/officeDocument/2006/relationships/image" Target="../media/image7.wmf"/><Relationship Id="rId3" Type="http://schemas.openxmlformats.org/officeDocument/2006/relationships/hyperlink" Target="#A1"/><Relationship Id="rId7" Type="http://schemas.openxmlformats.org/officeDocument/2006/relationships/image" Target="../media/image6.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5.jpeg"/><Relationship Id="rId5" Type="http://schemas.openxmlformats.org/officeDocument/2006/relationships/hyperlink" Target="#&#928;&#917;&#929;&#921;&#917;&#935;&#927;&#924;&#917;&#925;&#913;!A1"/><Relationship Id="rId10" Type="http://schemas.openxmlformats.org/officeDocument/2006/relationships/image" Target="../media/image9.wmf"/><Relationship Id="rId4" Type="http://schemas.openxmlformats.org/officeDocument/2006/relationships/image" Target="../media/image4.jpeg"/><Relationship Id="rId9"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image" Target="../media/image7.wmf"/><Relationship Id="rId3" Type="http://schemas.openxmlformats.org/officeDocument/2006/relationships/hyperlink" Target="#A1"/><Relationship Id="rId7" Type="http://schemas.openxmlformats.org/officeDocument/2006/relationships/image" Target="../media/image6.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5.jpeg"/><Relationship Id="rId5" Type="http://schemas.openxmlformats.org/officeDocument/2006/relationships/hyperlink" Target="#&#928;&#917;&#929;&#921;&#917;&#935;&#927;&#924;&#917;&#925;&#913;!A1"/><Relationship Id="rId10" Type="http://schemas.openxmlformats.org/officeDocument/2006/relationships/image" Target="../media/image9.wmf"/><Relationship Id="rId4" Type="http://schemas.openxmlformats.org/officeDocument/2006/relationships/image" Target="../media/image4.jpeg"/><Relationship Id="rId9"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hyperlink" Target="#&#928;&#917;&#929;&#921;&#917;&#935;&#927;&#924;&#917;&#925;&#913;!A1"/><Relationship Id="rId13" Type="http://schemas.openxmlformats.org/officeDocument/2006/relationships/chart" Target="../charts/chart3.xml"/><Relationship Id="rId3" Type="http://schemas.openxmlformats.org/officeDocument/2006/relationships/image" Target="http://www.olympiafest.gr/images/films/cirkeline3.jpg" TargetMode="External"/><Relationship Id="rId7" Type="http://schemas.openxmlformats.org/officeDocument/2006/relationships/hyperlink" Target="#A1"/><Relationship Id="rId12" Type="http://schemas.openxmlformats.org/officeDocument/2006/relationships/hyperlink" Target="#&#928;&#917;&#929;&#921;&#917;&#935;&#927;&#924;&#917;&#925;&#913;!A1"/><Relationship Id="rId2" Type="http://schemas.openxmlformats.org/officeDocument/2006/relationships/image" Target="../media/image10.jpeg"/><Relationship Id="rId1" Type="http://schemas.openxmlformats.org/officeDocument/2006/relationships/chart" Target="../charts/chart1.xml"/><Relationship Id="rId6" Type="http://schemas.openxmlformats.org/officeDocument/2006/relationships/image" Target="../media/image11.jpeg"/><Relationship Id="rId11" Type="http://schemas.openxmlformats.org/officeDocument/2006/relationships/hyperlink" Target="#A1"/><Relationship Id="rId5" Type="http://schemas.openxmlformats.org/officeDocument/2006/relationships/hyperlink" Target="#&#928;&#917;&#929;&#921;&#917;&#935;&#927;&#924;&#917;&#925;&#913;!A1"/><Relationship Id="rId10" Type="http://schemas.openxmlformats.org/officeDocument/2006/relationships/image" Target="../media/image12.jpeg"/><Relationship Id="rId4" Type="http://schemas.openxmlformats.org/officeDocument/2006/relationships/hyperlink" Target="#A1"/><Relationship Id="rId9" Type="http://schemas.openxmlformats.org/officeDocument/2006/relationships/chart" Target="../charts/chart2.xml"/><Relationship Id="rId14" Type="http://schemas.openxmlformats.org/officeDocument/2006/relationships/hyperlink" Target="#A1"/></Relationships>
</file>

<file path=xl/drawings/_rels/drawing5.xml.rels><?xml version="1.0" encoding="UTF-8" standalone="yes"?>
<Relationships xmlns="http://schemas.openxmlformats.org/package/2006/relationships"><Relationship Id="rId8" Type="http://schemas.openxmlformats.org/officeDocument/2006/relationships/image" Target="../media/image14.wmf"/><Relationship Id="rId13" Type="http://schemas.openxmlformats.org/officeDocument/2006/relationships/image" Target="../media/image19.wmf"/><Relationship Id="rId18" Type="http://schemas.openxmlformats.org/officeDocument/2006/relationships/image" Target="../media/image24.gif"/><Relationship Id="rId3" Type="http://schemas.openxmlformats.org/officeDocument/2006/relationships/hyperlink" Target="#A1"/><Relationship Id="rId7" Type="http://schemas.openxmlformats.org/officeDocument/2006/relationships/image" Target="../media/image13.wmf"/><Relationship Id="rId12" Type="http://schemas.openxmlformats.org/officeDocument/2006/relationships/image" Target="../media/image18.wmf"/><Relationship Id="rId17" Type="http://schemas.openxmlformats.org/officeDocument/2006/relationships/image" Target="../media/image23.png"/><Relationship Id="rId2" Type="http://schemas.openxmlformats.org/officeDocument/2006/relationships/hyperlink" Target="#&#928;&#917;&#929;&#921;&#917;&#935;&#927;&#924;&#917;&#925;&#913;!A1"/><Relationship Id="rId16" Type="http://schemas.openxmlformats.org/officeDocument/2006/relationships/image" Target="../media/image22.gif"/><Relationship Id="rId1" Type="http://schemas.openxmlformats.org/officeDocument/2006/relationships/hyperlink" Target="#A1"/><Relationship Id="rId6" Type="http://schemas.openxmlformats.org/officeDocument/2006/relationships/image" Target="../media/image3.wmf"/><Relationship Id="rId11" Type="http://schemas.openxmlformats.org/officeDocument/2006/relationships/image" Target="../media/image17.wmf"/><Relationship Id="rId5" Type="http://schemas.openxmlformats.org/officeDocument/2006/relationships/image" Target="../media/image2.wmf"/><Relationship Id="rId15" Type="http://schemas.openxmlformats.org/officeDocument/2006/relationships/image" Target="../media/image21.wmf"/><Relationship Id="rId10" Type="http://schemas.openxmlformats.org/officeDocument/2006/relationships/image" Target="../media/image16.wmf"/><Relationship Id="rId4" Type="http://schemas.openxmlformats.org/officeDocument/2006/relationships/hyperlink" Target="#A1"/><Relationship Id="rId9" Type="http://schemas.openxmlformats.org/officeDocument/2006/relationships/image" Target="../media/image15.wmf"/><Relationship Id="rId14" Type="http://schemas.openxmlformats.org/officeDocument/2006/relationships/image" Target="../media/image20.wmf"/></Relationships>
</file>

<file path=xl/drawings/_rels/drawing6.xml.rels><?xml version="1.0" encoding="UTF-8" standalone="yes"?>
<Relationships xmlns="http://schemas.openxmlformats.org/package/2006/relationships"><Relationship Id="rId8" Type="http://schemas.openxmlformats.org/officeDocument/2006/relationships/image" Target="../media/image14.wmf"/><Relationship Id="rId13" Type="http://schemas.openxmlformats.org/officeDocument/2006/relationships/image" Target="../media/image19.wmf"/><Relationship Id="rId18" Type="http://schemas.openxmlformats.org/officeDocument/2006/relationships/image" Target="../media/image24.gif"/><Relationship Id="rId3" Type="http://schemas.openxmlformats.org/officeDocument/2006/relationships/hyperlink" Target="#A1"/><Relationship Id="rId7" Type="http://schemas.openxmlformats.org/officeDocument/2006/relationships/image" Target="../media/image13.wmf"/><Relationship Id="rId12" Type="http://schemas.openxmlformats.org/officeDocument/2006/relationships/image" Target="../media/image18.wmf"/><Relationship Id="rId17" Type="http://schemas.openxmlformats.org/officeDocument/2006/relationships/image" Target="../media/image23.png"/><Relationship Id="rId2" Type="http://schemas.openxmlformats.org/officeDocument/2006/relationships/hyperlink" Target="#&#928;&#917;&#929;&#921;&#917;&#935;&#927;&#924;&#917;&#925;&#913;!A1"/><Relationship Id="rId16" Type="http://schemas.openxmlformats.org/officeDocument/2006/relationships/image" Target="../media/image22.gif"/><Relationship Id="rId1" Type="http://schemas.openxmlformats.org/officeDocument/2006/relationships/hyperlink" Target="#A1"/><Relationship Id="rId6" Type="http://schemas.openxmlformats.org/officeDocument/2006/relationships/image" Target="../media/image3.wmf"/><Relationship Id="rId11" Type="http://schemas.openxmlformats.org/officeDocument/2006/relationships/image" Target="../media/image17.wmf"/><Relationship Id="rId5" Type="http://schemas.openxmlformats.org/officeDocument/2006/relationships/image" Target="../media/image2.wmf"/><Relationship Id="rId15" Type="http://schemas.openxmlformats.org/officeDocument/2006/relationships/image" Target="../media/image21.wmf"/><Relationship Id="rId10" Type="http://schemas.openxmlformats.org/officeDocument/2006/relationships/image" Target="../media/image16.wmf"/><Relationship Id="rId4" Type="http://schemas.openxmlformats.org/officeDocument/2006/relationships/hyperlink" Target="#A1"/><Relationship Id="rId9" Type="http://schemas.openxmlformats.org/officeDocument/2006/relationships/image" Target="../media/image15.wmf"/><Relationship Id="rId14" Type="http://schemas.openxmlformats.org/officeDocument/2006/relationships/image" Target="../media/image20.wmf"/></Relationships>
</file>

<file path=xl/drawings/_rels/drawing7.xml.rels><?xml version="1.0" encoding="UTF-8" standalone="yes"?>
<Relationships xmlns="http://schemas.openxmlformats.org/package/2006/relationships"><Relationship Id="rId8" Type="http://schemas.openxmlformats.org/officeDocument/2006/relationships/image" Target="../media/image2.wmf"/><Relationship Id="rId13" Type="http://schemas.openxmlformats.org/officeDocument/2006/relationships/image" Target="../media/image29.png"/><Relationship Id="rId3" Type="http://schemas.openxmlformats.org/officeDocument/2006/relationships/image" Target="../media/image25.wmf"/><Relationship Id="rId7" Type="http://schemas.openxmlformats.org/officeDocument/2006/relationships/image" Target="../media/image5.jpeg"/><Relationship Id="rId12"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hyperlink" Target="#&#928;&#917;&#929;&#921;&#917;&#935;&#927;&#924;&#917;&#925;&#913;!A1"/><Relationship Id="rId6" Type="http://schemas.openxmlformats.org/officeDocument/2006/relationships/hyperlink" Target="#A1"/><Relationship Id="rId11" Type="http://schemas.openxmlformats.org/officeDocument/2006/relationships/hyperlink" Target="#A1"/><Relationship Id="rId5" Type="http://schemas.openxmlformats.org/officeDocument/2006/relationships/image" Target="../media/image27.wmf"/><Relationship Id="rId15" Type="http://schemas.openxmlformats.org/officeDocument/2006/relationships/image" Target="../media/image31.png"/><Relationship Id="rId10" Type="http://schemas.openxmlformats.org/officeDocument/2006/relationships/hyperlink" Target="#A1"/><Relationship Id="rId4" Type="http://schemas.openxmlformats.org/officeDocument/2006/relationships/image" Target="../media/image26.wmf"/><Relationship Id="rId9" Type="http://schemas.openxmlformats.org/officeDocument/2006/relationships/hyperlink" Target="#A1"/><Relationship Id="rId14" Type="http://schemas.openxmlformats.org/officeDocument/2006/relationships/image" Target="../media/image30.png"/></Relationships>
</file>

<file path=xl/drawings/_rels/drawing8.xml.rels><?xml version="1.0" encoding="UTF-8" standalone="yes"?>
<Relationships xmlns="http://schemas.openxmlformats.org/package/2006/relationships"><Relationship Id="rId8" Type="http://schemas.openxmlformats.org/officeDocument/2006/relationships/image" Target="../media/image5.jpeg"/><Relationship Id="rId13" Type="http://schemas.openxmlformats.org/officeDocument/2006/relationships/hyperlink" Target="#A1"/><Relationship Id="rId3" Type="http://schemas.openxmlformats.org/officeDocument/2006/relationships/image" Target="../media/image7.wmf"/><Relationship Id="rId7" Type="http://schemas.openxmlformats.org/officeDocument/2006/relationships/hyperlink" Target="#A1"/><Relationship Id="rId12" Type="http://schemas.openxmlformats.org/officeDocument/2006/relationships/hyperlink" Target="#A1"/><Relationship Id="rId17" Type="http://schemas.openxmlformats.org/officeDocument/2006/relationships/image" Target="../media/image34.png"/><Relationship Id="rId2" Type="http://schemas.openxmlformats.org/officeDocument/2006/relationships/image" Target="../media/image4.jpeg"/><Relationship Id="rId16" Type="http://schemas.openxmlformats.org/officeDocument/2006/relationships/image" Target="../media/image33.png"/><Relationship Id="rId1" Type="http://schemas.openxmlformats.org/officeDocument/2006/relationships/hyperlink" Target="#&#928;&#917;&#929;&#921;&#917;&#935;&#927;&#924;&#917;&#925;&#913;!A1"/><Relationship Id="rId6" Type="http://schemas.openxmlformats.org/officeDocument/2006/relationships/image" Target="../media/image27.wmf"/><Relationship Id="rId11" Type="http://schemas.openxmlformats.org/officeDocument/2006/relationships/hyperlink" Target="#A1"/><Relationship Id="rId5" Type="http://schemas.openxmlformats.org/officeDocument/2006/relationships/image" Target="../media/image26.wmf"/><Relationship Id="rId15" Type="http://schemas.openxmlformats.org/officeDocument/2006/relationships/image" Target="../media/image32.png"/><Relationship Id="rId10" Type="http://schemas.openxmlformats.org/officeDocument/2006/relationships/hyperlink" Target="#A1"/><Relationship Id="rId4" Type="http://schemas.openxmlformats.org/officeDocument/2006/relationships/image" Target="../media/image25.wmf"/><Relationship Id="rId9" Type="http://schemas.openxmlformats.org/officeDocument/2006/relationships/image" Target="../media/image2.wmf"/><Relationship Id="rId14" Type="http://schemas.openxmlformats.org/officeDocument/2006/relationships/hyperlink" Target="#A1"/></Relationships>
</file>

<file path=xl/drawings/_rels/drawing9.xml.rels><?xml version="1.0" encoding="UTF-8" standalone="yes"?>
<Relationships xmlns="http://schemas.openxmlformats.org/package/2006/relationships"><Relationship Id="rId8" Type="http://schemas.openxmlformats.org/officeDocument/2006/relationships/image" Target="../media/image35.png"/><Relationship Id="rId13" Type="http://schemas.openxmlformats.org/officeDocument/2006/relationships/hyperlink" Target="#'&#916;&#953;&#945;&#943;&#961;&#949;&#963;&#951; &#954;&#955;&#945;&#963;&#956;&#940;&#964;&#969;&#957; &#956;&#949; &#959;&#956;&#974;&#957;&#965;&#956;&#945;'!A1"/><Relationship Id="rId3" Type="http://schemas.openxmlformats.org/officeDocument/2006/relationships/image" Target="../media/image7.wmf"/><Relationship Id="rId7" Type="http://schemas.openxmlformats.org/officeDocument/2006/relationships/hyperlink" Target="#A1"/><Relationship Id="rId12" Type="http://schemas.openxmlformats.org/officeDocument/2006/relationships/image" Target="../media/image26.wmf"/><Relationship Id="rId2" Type="http://schemas.openxmlformats.org/officeDocument/2006/relationships/image" Target="../media/image4.jpeg"/><Relationship Id="rId1" Type="http://schemas.openxmlformats.org/officeDocument/2006/relationships/hyperlink" Target="#&#928;&#917;&#929;&#921;&#917;&#935;&#927;&#924;&#917;&#925;&#913;!A1"/><Relationship Id="rId6" Type="http://schemas.openxmlformats.org/officeDocument/2006/relationships/hyperlink" Target="#A1"/><Relationship Id="rId11" Type="http://schemas.openxmlformats.org/officeDocument/2006/relationships/image" Target="../media/image38.png"/><Relationship Id="rId5" Type="http://schemas.openxmlformats.org/officeDocument/2006/relationships/image" Target="../media/image2.wmf"/><Relationship Id="rId10" Type="http://schemas.openxmlformats.org/officeDocument/2006/relationships/image" Target="../media/image37.png"/><Relationship Id="rId4" Type="http://schemas.openxmlformats.org/officeDocument/2006/relationships/image" Target="../media/image25.wmf"/><Relationship Id="rId9" Type="http://schemas.openxmlformats.org/officeDocument/2006/relationships/image" Target="../media/image36.png"/><Relationship Id="rId14" Type="http://schemas.openxmlformats.org/officeDocument/2006/relationships/hyperlink" Target="#'&#916;&#953;&#945;&#943;&#961;&#949;&#963;&#951; &#954;&#955;&#945;&#963;&#956;&#940;&#964;&#969;&#957; &#956;&#949; &#959;&#956;&#974;&#957;&#965;&#956;&#945;'!A1"/></Relationships>
</file>

<file path=xl/drawings/drawing1.xml><?xml version="1.0" encoding="utf-8"?>
<xdr:wsDr xmlns:xdr="http://schemas.openxmlformats.org/drawingml/2006/spreadsheetDrawing" xmlns:a="http://schemas.openxmlformats.org/drawingml/2006/main">
  <xdr:twoCellAnchor>
    <xdr:from>
      <xdr:col>2</xdr:col>
      <xdr:colOff>847725</xdr:colOff>
      <xdr:row>1</xdr:row>
      <xdr:rowOff>238125</xdr:rowOff>
    </xdr:from>
    <xdr:to>
      <xdr:col>2</xdr:col>
      <xdr:colOff>4019550</xdr:colOff>
      <xdr:row>1</xdr:row>
      <xdr:rowOff>762000</xdr:rowOff>
    </xdr:to>
    <xdr:sp macro="" textlink="">
      <xdr:nvSpPr>
        <xdr:cNvPr id="3073" name="WordArt 1"/>
        <xdr:cNvSpPr>
          <a:spLocks noChangeArrowheads="1" noChangeShapeType="1" noTextEdit="1"/>
        </xdr:cNvSpPr>
      </xdr:nvSpPr>
      <xdr:spPr bwMode="auto">
        <a:xfrm>
          <a:off x="1343025" y="533400"/>
          <a:ext cx="3171825" cy="523875"/>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rPr>
            <a:t>Διαίρεση κλασμάτων</a:t>
          </a:r>
          <a:endParaRPr lang="en-GB"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endParaRPr>
        </a:p>
      </xdr:txBody>
    </xdr:sp>
    <xdr:clientData/>
  </xdr:twoCellAnchor>
  <xdr:twoCellAnchor>
    <xdr:from>
      <xdr:col>2</xdr:col>
      <xdr:colOff>4238625</xdr:colOff>
      <xdr:row>0</xdr:row>
      <xdr:rowOff>285750</xdr:rowOff>
    </xdr:from>
    <xdr:to>
      <xdr:col>3</xdr:col>
      <xdr:colOff>85725</xdr:colOff>
      <xdr:row>3</xdr:row>
      <xdr:rowOff>161925</xdr:rowOff>
    </xdr:to>
    <xdr:sp macro="" textlink="">
      <xdr:nvSpPr>
        <xdr:cNvPr id="3080" name="AutoShape 8" descr="90%"/>
        <xdr:cNvSpPr>
          <a:spLocks noChangeArrowheads="1"/>
        </xdr:cNvSpPr>
      </xdr:nvSpPr>
      <xdr:spPr bwMode="auto">
        <a:xfrm>
          <a:off x="4733925" y="285750"/>
          <a:ext cx="1171575" cy="1485900"/>
        </a:xfrm>
        <a:prstGeom prst="wedgeEllipseCallout">
          <a:avLst>
            <a:gd name="adj1" fmla="val -75676"/>
            <a:gd name="adj2" fmla="val 14745"/>
          </a:avLst>
        </a:prstGeom>
        <a:pattFill prst="pct90">
          <a:fgClr>
            <a:srgbClr val="00FF00"/>
          </a:fgClr>
          <a:bgClr>
            <a:srgbClr val="FFFFFF"/>
          </a:bgClr>
        </a:pattFill>
        <a:ln w="9525">
          <a:solidFill>
            <a:srgbClr val="000000"/>
          </a:solidFill>
          <a:miter lim="800000"/>
          <a:headEnd/>
          <a:tailEnd/>
        </a:ln>
      </xdr:spPr>
      <xdr:txBody>
        <a:bodyPr vertOverflow="clip" wrap="square" lIns="27432" tIns="36576" rIns="27432" bIns="36576" anchor="ctr" upright="1"/>
        <a:lstStyle/>
        <a:p>
          <a:pPr algn="ctr" rtl="0">
            <a:defRPr sz="1000"/>
          </a:pPr>
          <a:r>
            <a:rPr lang="el-GR" sz="1000" b="1" i="0" strike="noStrike">
              <a:solidFill>
                <a:srgbClr val="000000"/>
              </a:solidFill>
              <a:latin typeface="Comic Sans MS"/>
            </a:rPr>
            <a:t>Βάλε το </a:t>
          </a:r>
          <a:r>
            <a:rPr lang="en-GB" sz="1000" b="1" i="0" strike="noStrike">
              <a:solidFill>
                <a:srgbClr val="000000"/>
              </a:solidFill>
              <a:latin typeface="Comic Sans MS"/>
            </a:rPr>
            <a:t>mouse </a:t>
          </a:r>
          <a:r>
            <a:rPr lang="el-GR" sz="1000" b="1" i="0" strike="noStrike">
              <a:solidFill>
                <a:srgbClr val="000000"/>
              </a:solidFill>
              <a:latin typeface="Comic Sans MS"/>
            </a:rPr>
            <a:t>στο θέμα που θέλεις να μελετήσεις και κάνε κλικ.</a:t>
          </a:r>
        </a:p>
      </xdr:txBody>
    </xdr:sp>
    <xdr:clientData/>
  </xdr:twoCellAnchor>
  <xdr:twoCellAnchor editAs="oneCell">
    <xdr:from>
      <xdr:col>8</xdr:col>
      <xdr:colOff>161926</xdr:colOff>
      <xdr:row>3</xdr:row>
      <xdr:rowOff>361950</xdr:rowOff>
    </xdr:from>
    <xdr:to>
      <xdr:col>10</xdr:col>
      <xdr:colOff>257176</xdr:colOff>
      <xdr:row>8</xdr:row>
      <xdr:rowOff>314325</xdr:rowOff>
    </xdr:to>
    <xdr:pic>
      <xdr:nvPicPr>
        <xdr:cNvPr id="622593" name="Picture 1" descr="26++ cliparts | Boy Pointing Finger Clipart | Yespress.info"/>
        <xdr:cNvPicPr>
          <a:picLocks noChangeAspect="1" noChangeArrowheads="1"/>
        </xdr:cNvPicPr>
      </xdr:nvPicPr>
      <xdr:blipFill>
        <a:blip xmlns:r="http://schemas.openxmlformats.org/officeDocument/2006/relationships" r:embed="rId1" cstate="print"/>
        <a:srcRect/>
        <a:stretch>
          <a:fillRect/>
        </a:stretch>
      </xdr:blipFill>
      <xdr:spPr bwMode="auto">
        <a:xfrm flipH="1">
          <a:off x="8829676" y="1971675"/>
          <a:ext cx="1466850" cy="1809750"/>
        </a:xfrm>
        <a:prstGeom prst="rect">
          <a:avLst/>
        </a:prstGeom>
        <a:noFill/>
      </xdr:spPr>
    </xdr:pic>
    <xdr:clientData/>
  </xdr:twoCellAnchor>
  <xdr:twoCellAnchor>
    <xdr:from>
      <xdr:col>4</xdr:col>
      <xdr:colOff>161925</xdr:colOff>
      <xdr:row>1</xdr:row>
      <xdr:rowOff>161925</xdr:rowOff>
    </xdr:from>
    <xdr:to>
      <xdr:col>8</xdr:col>
      <xdr:colOff>171450</xdr:colOff>
      <xdr:row>11</xdr:row>
      <xdr:rowOff>142875</xdr:rowOff>
    </xdr:to>
    <xdr:sp macro="" textlink="">
      <xdr:nvSpPr>
        <xdr:cNvPr id="5" name="Rounded Rectangular Callout 4"/>
        <xdr:cNvSpPr/>
      </xdr:nvSpPr>
      <xdr:spPr bwMode="auto">
        <a:xfrm>
          <a:off x="6086475" y="457200"/>
          <a:ext cx="2752725" cy="3895725"/>
        </a:xfrm>
        <a:prstGeom prst="wedgeRoundRectCallout">
          <a:avLst>
            <a:gd name="adj1" fmla="val 58406"/>
            <a:gd name="adj2" fmla="val -2537"/>
            <a:gd name="adj3" fmla="val 16667"/>
          </a:avLst>
        </a:prstGeom>
        <a:solidFill>
          <a:srgbClr val="00CC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l-GR" sz="1600"/>
            <a:t>Για να μπορείς άνετα να κάνεις διαίρεση</a:t>
          </a:r>
          <a:r>
            <a:rPr lang="el-GR" sz="1600" baseline="0"/>
            <a:t> κλασμάτων θα πρέπει ήδη να ξέρεις:</a:t>
          </a:r>
        </a:p>
        <a:p>
          <a:pPr algn="ctr"/>
          <a:r>
            <a:rPr lang="el-GR" sz="1600" baseline="0"/>
            <a:t>α)  να απλοποιείς κλάσματα, </a:t>
          </a:r>
        </a:p>
        <a:p>
          <a:pPr algn="ctr"/>
          <a:r>
            <a:rPr lang="el-GR" sz="1600" baseline="0"/>
            <a:t>β) να μετατρέπεις κλάσματα από μικτά σε καταχρηστικά και αντίστροφα</a:t>
          </a:r>
        </a:p>
        <a:p>
          <a:pPr algn="ctr"/>
          <a:r>
            <a:rPr lang="el-GR" sz="1600" baseline="0"/>
            <a:t>γ) να κάνεις κλάσματα ομώνυμα</a:t>
          </a:r>
        </a:p>
        <a:p>
          <a:pPr algn="ctr"/>
          <a:r>
            <a:rPr lang="el-GR" sz="1600" baseline="0"/>
            <a:t>δ)  να πολλαπλασιάζεις κλάσματα.</a:t>
          </a:r>
          <a:endParaRPr lang="en-GB" sz="16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47625</xdr:colOff>
      <xdr:row>13</xdr:row>
      <xdr:rowOff>47625</xdr:rowOff>
    </xdr:from>
    <xdr:to>
      <xdr:col>4</xdr:col>
      <xdr:colOff>333375</xdr:colOff>
      <xdr:row>14</xdr:row>
      <xdr:rowOff>495300</xdr:rowOff>
    </xdr:to>
    <xdr:sp macro="" textlink="">
      <xdr:nvSpPr>
        <xdr:cNvPr id="37889" name="Text Box 1"/>
        <xdr:cNvSpPr txBox="1">
          <a:spLocks noChangeArrowheads="1"/>
        </xdr:cNvSpPr>
      </xdr:nvSpPr>
      <xdr:spPr bwMode="auto">
        <a:xfrm>
          <a:off x="228600" y="3876675"/>
          <a:ext cx="1343025" cy="1000125"/>
        </a:xfrm>
        <a:prstGeom prst="rect">
          <a:avLst/>
        </a:prstGeom>
        <a:noFill/>
        <a:ln w="9525">
          <a:noFill/>
          <a:miter lim="800000"/>
          <a:headEnd/>
          <a:tailEnd/>
        </a:ln>
        <a:effectLst/>
      </xdr:spPr>
      <xdr:txBody>
        <a:bodyPr vertOverflow="clip" wrap="square" lIns="36576" tIns="41148" rIns="36576" bIns="41148" anchor="ctr" upright="1"/>
        <a:lstStyle/>
        <a:p>
          <a:pPr algn="ctr" rtl="0">
            <a:defRPr sz="1000"/>
          </a:pPr>
          <a:r>
            <a:rPr lang="el-GR" sz="1200" b="1" i="0" strike="noStrike">
              <a:solidFill>
                <a:srgbClr val="000000"/>
              </a:solidFill>
              <a:latin typeface="Comic Sans MS"/>
            </a:rPr>
            <a:t>1 ακέραια μονάδα</a:t>
          </a:r>
        </a:p>
      </xdr:txBody>
    </xdr:sp>
    <xdr:clientData/>
  </xdr:twoCellAnchor>
  <xdr:twoCellAnchor>
    <xdr:from>
      <xdr:col>0</xdr:col>
      <xdr:colOff>152400</xdr:colOff>
      <xdr:row>0</xdr:row>
      <xdr:rowOff>161925</xdr:rowOff>
    </xdr:from>
    <xdr:to>
      <xdr:col>14</xdr:col>
      <xdr:colOff>76200</xdr:colOff>
      <xdr:row>0</xdr:row>
      <xdr:rowOff>685800</xdr:rowOff>
    </xdr:to>
    <xdr:sp macro="" textlink="">
      <xdr:nvSpPr>
        <xdr:cNvPr id="37890" name="WordArt 2"/>
        <xdr:cNvSpPr>
          <a:spLocks noChangeArrowheads="1" noChangeShapeType="1" noTextEdit="1"/>
        </xdr:cNvSpPr>
      </xdr:nvSpPr>
      <xdr:spPr bwMode="auto">
        <a:xfrm>
          <a:off x="152400" y="161925"/>
          <a:ext cx="4581525" cy="523875"/>
        </a:xfrm>
        <a:prstGeom prst="rect">
          <a:avLst/>
        </a:prstGeom>
      </xdr:spPr>
      <xdr:txBody>
        <a:bodyPr wrap="none" fromWordArt="1">
          <a:prstTxWarp prst="textPlain">
            <a:avLst>
              <a:gd name="adj" fmla="val 50000"/>
            </a:avLst>
          </a:prstTxWarp>
        </a:bodyPr>
        <a:lstStyle/>
        <a:p>
          <a:pPr algn="ctr" rtl="0"/>
          <a:r>
            <a:rPr lang="el-GR" sz="3600" b="1" kern="10" spc="0">
              <a:ln w="9525">
                <a:noFill/>
                <a:round/>
                <a:headEnd/>
                <a:tailEnd/>
              </a:ln>
              <a:solidFill>
                <a:srgbClr val="336699"/>
              </a:solidFill>
              <a:effectLst>
                <a:outerShdw dist="45791" dir="2021404" algn="ctr" rotWithShape="0">
                  <a:srgbClr val="C0C0C0"/>
                </a:outerShdw>
              </a:effectLst>
              <a:latin typeface="Times New Roman"/>
              <a:cs typeface="Times New Roman"/>
            </a:rPr>
            <a:t>Διαίρεση κλασμάτων με σχήματα.</a:t>
          </a:r>
          <a:endParaRPr lang="en-GB" sz="3600" b="1" kern="10" spc="0">
            <a:ln w="9525">
              <a:noFill/>
              <a:round/>
              <a:headEnd/>
              <a:tailEnd/>
            </a:ln>
            <a:solidFill>
              <a:srgbClr val="336699"/>
            </a:solidFill>
            <a:effectLst>
              <a:outerShdw dist="45791" dir="2021404" algn="ctr" rotWithShape="0">
                <a:srgbClr val="C0C0C0"/>
              </a:outerShdw>
            </a:effectLst>
            <a:latin typeface="Times New Roman"/>
            <a:cs typeface="Times New Roman"/>
          </a:endParaRPr>
        </a:p>
      </xdr:txBody>
    </xdr:sp>
    <xdr:clientData/>
  </xdr:twoCellAnchor>
  <xdr:twoCellAnchor>
    <xdr:from>
      <xdr:col>14</xdr:col>
      <xdr:colOff>209550</xdr:colOff>
      <xdr:row>0</xdr:row>
      <xdr:rowOff>114300</xdr:rowOff>
    </xdr:from>
    <xdr:to>
      <xdr:col>21</xdr:col>
      <xdr:colOff>133350</xdr:colOff>
      <xdr:row>0</xdr:row>
      <xdr:rowOff>552450</xdr:rowOff>
    </xdr:to>
    <xdr:sp macro="" textlink="">
      <xdr:nvSpPr>
        <xdr:cNvPr id="37891" name="AutoShape 3" descr="Water droplets">
          <a:hlinkClick xmlns:r="http://schemas.openxmlformats.org/officeDocument/2006/relationships" r:id="rId1"/>
        </xdr:cNvPr>
        <xdr:cNvSpPr>
          <a:spLocks noChangeArrowheads="1"/>
        </xdr:cNvSpPr>
      </xdr:nvSpPr>
      <xdr:spPr bwMode="auto">
        <a:xfrm>
          <a:off x="4867275" y="114300"/>
          <a:ext cx="2324100" cy="438150"/>
        </a:xfrm>
        <a:prstGeom prst="ellipseRibbon2">
          <a:avLst>
            <a:gd name="adj1" fmla="val 25000"/>
            <a:gd name="adj2" fmla="val 50000"/>
            <a:gd name="adj3" fmla="val 12500"/>
          </a:avLst>
        </a:prstGeom>
        <a:blipFill dpi="0" rotWithShape="0">
          <a:blip xmlns:r="http://schemas.openxmlformats.org/officeDocument/2006/relationships" r:embed="rId2" cstate="print"/>
          <a:srcRect/>
          <a:tile tx="0" ty="0" sx="100000" sy="100000" flip="none" algn="tl"/>
        </a:blipFill>
        <a:ln w="9525">
          <a:solidFill>
            <a:srgbClr val="000000"/>
          </a:solidFill>
          <a:round/>
          <a:headEnd/>
          <a:tailEnd/>
        </a:ln>
      </xdr:spPr>
      <xdr:txBody>
        <a:bodyPr vertOverflow="clip" wrap="square" lIns="36576" tIns="41148" rIns="36576" bIns="41148" anchor="ctr" upright="1"/>
        <a:lstStyle/>
        <a:p>
          <a:pPr algn="ctr" rtl="0">
            <a:defRPr sz="1000"/>
          </a:pPr>
          <a:r>
            <a:rPr lang="el-GR" sz="1200" b="1" i="0" strike="noStrike">
              <a:solidFill>
                <a:srgbClr val="000000"/>
              </a:solidFill>
              <a:latin typeface="Comic Sans MS"/>
            </a:rPr>
            <a:t>ΕΠΙΣΤΡΟΦΗ</a:t>
          </a:r>
        </a:p>
      </xdr:txBody>
    </xdr:sp>
    <xdr:clientData/>
  </xdr:twoCellAnchor>
  <xdr:twoCellAnchor>
    <xdr:from>
      <xdr:col>9</xdr:col>
      <xdr:colOff>66675</xdr:colOff>
      <xdr:row>21</xdr:row>
      <xdr:rowOff>19050</xdr:rowOff>
    </xdr:from>
    <xdr:to>
      <xdr:col>9</xdr:col>
      <xdr:colOff>314325</xdr:colOff>
      <xdr:row>22</xdr:row>
      <xdr:rowOff>228600</xdr:rowOff>
    </xdr:to>
    <xdr:sp macro="" textlink="">
      <xdr:nvSpPr>
        <xdr:cNvPr id="37892" name="Text Box 4"/>
        <xdr:cNvSpPr txBox="1">
          <a:spLocks noChangeArrowheads="1"/>
        </xdr:cNvSpPr>
      </xdr:nvSpPr>
      <xdr:spPr bwMode="auto">
        <a:xfrm>
          <a:off x="2990850" y="67627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47625</xdr:colOff>
      <xdr:row>21</xdr:row>
      <xdr:rowOff>66675</xdr:rowOff>
    </xdr:from>
    <xdr:to>
      <xdr:col>7</xdr:col>
      <xdr:colOff>371475</xdr:colOff>
      <xdr:row>22</xdr:row>
      <xdr:rowOff>276225</xdr:rowOff>
    </xdr:to>
    <xdr:sp macro="" textlink="">
      <xdr:nvSpPr>
        <xdr:cNvPr id="37893" name="Text Box 5"/>
        <xdr:cNvSpPr txBox="1">
          <a:spLocks noChangeArrowheads="1"/>
        </xdr:cNvSpPr>
      </xdr:nvSpPr>
      <xdr:spPr bwMode="auto">
        <a:xfrm>
          <a:off x="2343150" y="6810375"/>
          <a:ext cx="29527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5</xdr:col>
      <xdr:colOff>285750</xdr:colOff>
      <xdr:row>5</xdr:row>
      <xdr:rowOff>180975</xdr:rowOff>
    </xdr:from>
    <xdr:to>
      <xdr:col>6</xdr:col>
      <xdr:colOff>114300</xdr:colOff>
      <xdr:row>7</xdr:row>
      <xdr:rowOff>133350</xdr:rowOff>
    </xdr:to>
    <xdr:sp macro="" textlink="">
      <xdr:nvSpPr>
        <xdr:cNvPr id="37894" name="Text Box 6"/>
        <xdr:cNvSpPr txBox="1">
          <a:spLocks noChangeArrowheads="1"/>
        </xdr:cNvSpPr>
      </xdr:nvSpPr>
      <xdr:spPr bwMode="auto">
        <a:xfrm>
          <a:off x="1876425" y="1990725"/>
          <a:ext cx="180975" cy="466725"/>
        </a:xfrm>
        <a:prstGeom prst="rect">
          <a:avLst/>
        </a:prstGeom>
        <a:noFill/>
        <a:ln w="9525">
          <a:noFill/>
          <a:miter lim="800000"/>
          <a:headEnd/>
          <a:tailEnd/>
        </a:ln>
        <a:effectLst/>
      </xdr:spPr>
      <xdr:txBody>
        <a:bodyPr vertOverflow="clip" wrap="square" lIns="36576" tIns="41148" rIns="0" bIns="0" anchor="t" upright="1"/>
        <a:lstStyle/>
        <a:p>
          <a:pPr algn="l" rtl="0">
            <a:defRPr sz="1000"/>
          </a:pPr>
          <a:r>
            <a:rPr lang="en-GB" sz="1200" b="1" i="0" u="sng" strike="noStrike">
              <a:solidFill>
                <a:srgbClr val="000000"/>
              </a:solidFill>
              <a:latin typeface="Comic Sans MS"/>
            </a:rPr>
            <a:t>1</a:t>
          </a:r>
        </a:p>
        <a:p>
          <a:pPr algn="l" rtl="0">
            <a:defRPr sz="1000"/>
          </a:pPr>
          <a:r>
            <a:rPr lang="en-GB" sz="1200" b="1" i="0" strike="noStrike">
              <a:solidFill>
                <a:srgbClr val="000000"/>
              </a:solidFill>
              <a:latin typeface="Comic Sans MS"/>
            </a:rPr>
            <a:t>2</a:t>
          </a:r>
        </a:p>
      </xdr:txBody>
    </xdr:sp>
    <xdr:clientData/>
  </xdr:twoCellAnchor>
  <xdr:twoCellAnchor>
    <xdr:from>
      <xdr:col>6</xdr:col>
      <xdr:colOff>333375</xdr:colOff>
      <xdr:row>5</xdr:row>
      <xdr:rowOff>190500</xdr:rowOff>
    </xdr:from>
    <xdr:to>
      <xdr:col>7</xdr:col>
      <xdr:colOff>190500</xdr:colOff>
      <xdr:row>7</xdr:row>
      <xdr:rowOff>171450</xdr:rowOff>
    </xdr:to>
    <xdr:sp macro="" textlink="">
      <xdr:nvSpPr>
        <xdr:cNvPr id="37895" name="Text Box 7"/>
        <xdr:cNvSpPr txBox="1">
          <a:spLocks noChangeArrowheads="1"/>
        </xdr:cNvSpPr>
      </xdr:nvSpPr>
      <xdr:spPr bwMode="auto">
        <a:xfrm>
          <a:off x="2276475" y="2000250"/>
          <a:ext cx="209550" cy="495300"/>
        </a:xfrm>
        <a:prstGeom prst="rect">
          <a:avLst/>
        </a:prstGeom>
        <a:noFill/>
        <a:ln w="9525">
          <a:noFill/>
          <a:miter lim="800000"/>
          <a:headEnd/>
          <a:tailEnd/>
        </a:ln>
        <a:effectLst/>
      </xdr:spPr>
      <xdr:txBody>
        <a:bodyPr vertOverflow="clip" wrap="square" lIns="36576" tIns="41148" rIns="0" bIns="0" anchor="t" upright="1"/>
        <a:lstStyle/>
        <a:p>
          <a:pPr algn="l" rtl="0">
            <a:defRPr sz="1000"/>
          </a:pPr>
          <a:r>
            <a:rPr lang="en-GB" sz="1200" b="1" i="0" u="sng" strike="noStrike">
              <a:solidFill>
                <a:srgbClr val="000000"/>
              </a:solidFill>
              <a:latin typeface="Comic Sans MS"/>
            </a:rPr>
            <a:t>1</a:t>
          </a:r>
        </a:p>
        <a:p>
          <a:pPr algn="l" rtl="0">
            <a:defRPr sz="1000"/>
          </a:pPr>
          <a:r>
            <a:rPr lang="en-GB" sz="1200" b="1" i="0" strike="noStrike">
              <a:solidFill>
                <a:srgbClr val="000000"/>
              </a:solidFill>
              <a:latin typeface="Comic Sans MS"/>
            </a:rPr>
            <a:t>4</a:t>
          </a:r>
        </a:p>
      </xdr:txBody>
    </xdr:sp>
    <xdr:clientData/>
  </xdr:twoCellAnchor>
  <xdr:twoCellAnchor>
    <xdr:from>
      <xdr:col>6</xdr:col>
      <xdr:colOff>47625</xdr:colOff>
      <xdr:row>5</xdr:row>
      <xdr:rowOff>190500</xdr:rowOff>
    </xdr:from>
    <xdr:to>
      <xdr:col>7</xdr:col>
      <xdr:colOff>0</xdr:colOff>
      <xdr:row>7</xdr:row>
      <xdr:rowOff>104775</xdr:rowOff>
    </xdr:to>
    <xdr:sp macro="" textlink="">
      <xdr:nvSpPr>
        <xdr:cNvPr id="37896" name="Text Box 8"/>
        <xdr:cNvSpPr txBox="1">
          <a:spLocks noChangeArrowheads="1"/>
        </xdr:cNvSpPr>
      </xdr:nvSpPr>
      <xdr:spPr bwMode="auto">
        <a:xfrm>
          <a:off x="1990725" y="2000250"/>
          <a:ext cx="304800" cy="428625"/>
        </a:xfrm>
        <a:prstGeom prst="rect">
          <a:avLst/>
        </a:prstGeom>
        <a:noFill/>
        <a:ln w="9525">
          <a:noFill/>
          <a:miter lim="800000"/>
          <a:headEnd/>
          <a:tailEnd/>
        </a:ln>
        <a:effectLst/>
      </xdr:spPr>
      <xdr:txBody>
        <a:bodyPr vertOverflow="clip" wrap="square" lIns="45720" tIns="59436" rIns="45720" bIns="59436" anchor="ctr" upright="1"/>
        <a:lstStyle/>
        <a:p>
          <a:pPr algn="ctr" rtl="0">
            <a:defRPr sz="1000"/>
          </a:pPr>
          <a:r>
            <a:rPr lang="en-GB" sz="2000" b="1" i="0" strike="noStrike">
              <a:solidFill>
                <a:srgbClr val="000000"/>
              </a:solidFill>
              <a:latin typeface="Comic Sans MS"/>
            </a:rPr>
            <a:t>÷</a:t>
          </a:r>
        </a:p>
      </xdr:txBody>
    </xdr:sp>
    <xdr:clientData/>
  </xdr:twoCellAnchor>
  <xdr:twoCellAnchor>
    <xdr:from>
      <xdr:col>8</xdr:col>
      <xdr:colOff>123825</xdr:colOff>
      <xdr:row>7</xdr:row>
      <xdr:rowOff>133350</xdr:rowOff>
    </xdr:from>
    <xdr:to>
      <xdr:col>9</xdr:col>
      <xdr:colOff>28575</xdr:colOff>
      <xdr:row>9</xdr:row>
      <xdr:rowOff>123825</xdr:rowOff>
    </xdr:to>
    <xdr:sp macro="" textlink="">
      <xdr:nvSpPr>
        <xdr:cNvPr id="37897" name="Text Box 9"/>
        <xdr:cNvSpPr txBox="1">
          <a:spLocks noChangeArrowheads="1"/>
        </xdr:cNvSpPr>
      </xdr:nvSpPr>
      <xdr:spPr bwMode="auto">
        <a:xfrm>
          <a:off x="2762250" y="2457450"/>
          <a:ext cx="190500" cy="485775"/>
        </a:xfrm>
        <a:prstGeom prst="rect">
          <a:avLst/>
        </a:prstGeom>
        <a:noFill/>
        <a:ln w="9525">
          <a:noFill/>
          <a:miter lim="800000"/>
          <a:headEnd/>
          <a:tailEnd/>
        </a:ln>
        <a:effectLst/>
      </xdr:spPr>
      <xdr:txBody>
        <a:bodyPr vertOverflow="clip" wrap="square" lIns="36576" tIns="41148" rIns="0" bIns="0" anchor="t" upright="1"/>
        <a:lstStyle/>
        <a:p>
          <a:pPr algn="l" rtl="0">
            <a:defRPr sz="1000"/>
          </a:pPr>
          <a:r>
            <a:rPr lang="en-GB" sz="1200" b="1" i="0" u="sng" strike="noStrike">
              <a:solidFill>
                <a:srgbClr val="000000"/>
              </a:solidFill>
              <a:latin typeface="Comic Sans MS"/>
            </a:rPr>
            <a:t>1</a:t>
          </a:r>
        </a:p>
        <a:p>
          <a:pPr algn="l" rtl="0">
            <a:defRPr sz="1000"/>
          </a:pPr>
          <a:r>
            <a:rPr lang="en-GB" sz="1200" b="1" i="0" strike="noStrike">
              <a:solidFill>
                <a:srgbClr val="000000"/>
              </a:solidFill>
              <a:latin typeface="Comic Sans MS"/>
            </a:rPr>
            <a:t>4</a:t>
          </a:r>
        </a:p>
      </xdr:txBody>
    </xdr:sp>
    <xdr:clientData/>
  </xdr:twoCellAnchor>
  <xdr:twoCellAnchor>
    <xdr:from>
      <xdr:col>10</xdr:col>
      <xdr:colOff>123825</xdr:colOff>
      <xdr:row>7</xdr:row>
      <xdr:rowOff>123825</xdr:rowOff>
    </xdr:from>
    <xdr:to>
      <xdr:col>10</xdr:col>
      <xdr:colOff>304800</xdr:colOff>
      <xdr:row>9</xdr:row>
      <xdr:rowOff>114300</xdr:rowOff>
    </xdr:to>
    <xdr:sp macro="" textlink="">
      <xdr:nvSpPr>
        <xdr:cNvPr id="37898" name="Text Box 10"/>
        <xdr:cNvSpPr txBox="1">
          <a:spLocks noChangeArrowheads="1"/>
        </xdr:cNvSpPr>
      </xdr:nvSpPr>
      <xdr:spPr bwMode="auto">
        <a:xfrm>
          <a:off x="3371850" y="2447925"/>
          <a:ext cx="180975" cy="485775"/>
        </a:xfrm>
        <a:prstGeom prst="rect">
          <a:avLst/>
        </a:prstGeom>
        <a:noFill/>
        <a:ln w="9525">
          <a:noFill/>
          <a:miter lim="800000"/>
          <a:headEnd/>
          <a:tailEnd/>
        </a:ln>
        <a:effectLst/>
      </xdr:spPr>
      <xdr:txBody>
        <a:bodyPr vertOverflow="clip" wrap="square" lIns="36576" tIns="41148" rIns="0" bIns="0" anchor="t" upright="1"/>
        <a:lstStyle/>
        <a:p>
          <a:pPr algn="l" rtl="0">
            <a:defRPr sz="1000"/>
          </a:pPr>
          <a:r>
            <a:rPr lang="en-GB" sz="1200" b="1" i="0" u="sng" strike="noStrike">
              <a:solidFill>
                <a:srgbClr val="000000"/>
              </a:solidFill>
              <a:latin typeface="Comic Sans MS"/>
            </a:rPr>
            <a:t>1</a:t>
          </a:r>
        </a:p>
        <a:p>
          <a:pPr algn="l" rtl="0">
            <a:defRPr sz="1000"/>
          </a:pPr>
          <a:r>
            <a:rPr lang="en-GB" sz="1200" b="1" i="0" strike="noStrike">
              <a:solidFill>
                <a:srgbClr val="000000"/>
              </a:solidFill>
              <a:latin typeface="Comic Sans MS"/>
            </a:rPr>
            <a:t>2</a:t>
          </a:r>
        </a:p>
      </xdr:txBody>
    </xdr:sp>
    <xdr:clientData/>
  </xdr:twoCellAnchor>
  <xdr:twoCellAnchor>
    <xdr:from>
      <xdr:col>11</xdr:col>
      <xdr:colOff>104775</xdr:colOff>
      <xdr:row>15</xdr:row>
      <xdr:rowOff>171450</xdr:rowOff>
    </xdr:from>
    <xdr:to>
      <xdr:col>11</xdr:col>
      <xdr:colOff>304800</xdr:colOff>
      <xdr:row>17</xdr:row>
      <xdr:rowOff>123825</xdr:rowOff>
    </xdr:to>
    <xdr:sp macro="" textlink="">
      <xdr:nvSpPr>
        <xdr:cNvPr id="37899" name="Text Box 11"/>
        <xdr:cNvSpPr txBox="1">
          <a:spLocks noChangeArrowheads="1"/>
        </xdr:cNvSpPr>
      </xdr:nvSpPr>
      <xdr:spPr bwMode="auto">
        <a:xfrm>
          <a:off x="3705225" y="5105400"/>
          <a:ext cx="200025" cy="485775"/>
        </a:xfrm>
        <a:prstGeom prst="rect">
          <a:avLst/>
        </a:prstGeom>
        <a:noFill/>
        <a:ln w="9525">
          <a:noFill/>
          <a:miter lim="800000"/>
          <a:headEnd/>
          <a:tailEnd/>
        </a:ln>
        <a:effectLst/>
      </xdr:spPr>
      <xdr:txBody>
        <a:bodyPr vertOverflow="clip" wrap="square" lIns="36576" tIns="41148" rIns="0" bIns="0" anchor="t" upright="1"/>
        <a:lstStyle/>
        <a:p>
          <a:pPr algn="l" rtl="0">
            <a:defRPr sz="1000"/>
          </a:pPr>
          <a:r>
            <a:rPr lang="en-GB" sz="1200" b="1" i="0" u="sng" strike="noStrike">
              <a:solidFill>
                <a:srgbClr val="000000"/>
              </a:solidFill>
              <a:latin typeface="Comic Sans MS"/>
            </a:rPr>
            <a:t>1</a:t>
          </a:r>
        </a:p>
        <a:p>
          <a:pPr algn="l" rtl="0">
            <a:defRPr sz="1000"/>
          </a:pPr>
          <a:r>
            <a:rPr lang="en-GB" sz="1200" b="1" i="0" strike="noStrike">
              <a:solidFill>
                <a:srgbClr val="000000"/>
              </a:solidFill>
              <a:latin typeface="Comic Sans MS"/>
            </a:rPr>
            <a:t>2</a:t>
          </a:r>
        </a:p>
      </xdr:txBody>
    </xdr:sp>
    <xdr:clientData/>
  </xdr:twoCellAnchor>
  <xdr:twoCellAnchor>
    <xdr:from>
      <xdr:col>4</xdr:col>
      <xdr:colOff>47625</xdr:colOff>
      <xdr:row>18</xdr:row>
      <xdr:rowOff>9525</xdr:rowOff>
    </xdr:from>
    <xdr:to>
      <xdr:col>4</xdr:col>
      <xdr:colOff>209550</xdr:colOff>
      <xdr:row>19</xdr:row>
      <xdr:rowOff>142875</xdr:rowOff>
    </xdr:to>
    <xdr:sp macro="" textlink="">
      <xdr:nvSpPr>
        <xdr:cNvPr id="37900" name="Text Box 12"/>
        <xdr:cNvSpPr txBox="1">
          <a:spLocks noChangeArrowheads="1"/>
        </xdr:cNvSpPr>
      </xdr:nvSpPr>
      <xdr:spPr bwMode="auto">
        <a:xfrm>
          <a:off x="1285875" y="5810250"/>
          <a:ext cx="161925" cy="514350"/>
        </a:xfrm>
        <a:prstGeom prst="rect">
          <a:avLst/>
        </a:prstGeom>
        <a:noFill/>
        <a:ln w="9525">
          <a:noFill/>
          <a:miter lim="800000"/>
          <a:headEnd/>
          <a:tailEnd/>
        </a:ln>
        <a:effectLst/>
      </xdr:spPr>
      <xdr:txBody>
        <a:bodyPr vertOverflow="clip" wrap="square" lIns="36576" tIns="41148" rIns="0" bIns="0" anchor="t" upright="1"/>
        <a:lstStyle/>
        <a:p>
          <a:pPr algn="l" rtl="0">
            <a:defRPr sz="1000"/>
          </a:pPr>
          <a:r>
            <a:rPr lang="en-GB" sz="1200" b="1" i="0" u="sng" strike="noStrike">
              <a:solidFill>
                <a:srgbClr val="000000"/>
              </a:solidFill>
              <a:latin typeface="Comic Sans MS"/>
            </a:rPr>
            <a:t>1</a:t>
          </a:r>
        </a:p>
        <a:p>
          <a:pPr algn="l" rtl="0">
            <a:defRPr sz="1000"/>
          </a:pPr>
          <a:r>
            <a:rPr lang="en-GB" sz="1200" b="1" i="0" strike="noStrike">
              <a:solidFill>
                <a:srgbClr val="000000"/>
              </a:solidFill>
              <a:latin typeface="Comic Sans MS"/>
            </a:rPr>
            <a:t>2</a:t>
          </a:r>
        </a:p>
      </xdr:txBody>
    </xdr:sp>
    <xdr:clientData/>
  </xdr:twoCellAnchor>
  <xdr:twoCellAnchor>
    <xdr:from>
      <xdr:col>5</xdr:col>
      <xdr:colOff>28575</xdr:colOff>
      <xdr:row>12</xdr:row>
      <xdr:rowOff>228600</xdr:rowOff>
    </xdr:from>
    <xdr:to>
      <xdr:col>7</xdr:col>
      <xdr:colOff>180975</xdr:colOff>
      <xdr:row>16</xdr:row>
      <xdr:rowOff>9525</xdr:rowOff>
    </xdr:to>
    <xdr:pic>
      <xdr:nvPicPr>
        <xdr:cNvPr id="3834962" name="Picture 15"/>
        <xdr:cNvPicPr>
          <a:picLocks noChangeAspect="1" noChangeArrowheads="1"/>
        </xdr:cNvPicPr>
      </xdr:nvPicPr>
      <xdr:blipFill>
        <a:blip xmlns:r="http://schemas.openxmlformats.org/officeDocument/2006/relationships" r:embed="rId3" cstate="print"/>
        <a:srcRect/>
        <a:stretch>
          <a:fillRect/>
        </a:stretch>
      </xdr:blipFill>
      <xdr:spPr bwMode="auto">
        <a:xfrm>
          <a:off x="1619250" y="3790950"/>
          <a:ext cx="857250" cy="1419225"/>
        </a:xfrm>
        <a:prstGeom prst="rect">
          <a:avLst/>
        </a:prstGeom>
        <a:noFill/>
        <a:ln w="9525">
          <a:noFill/>
          <a:miter lim="800000"/>
          <a:headEnd/>
          <a:tailEnd/>
        </a:ln>
      </xdr:spPr>
    </xdr:pic>
    <xdr:clientData/>
  </xdr:twoCellAnchor>
  <xdr:twoCellAnchor>
    <xdr:from>
      <xdr:col>7</xdr:col>
      <xdr:colOff>76200</xdr:colOff>
      <xdr:row>12</xdr:row>
      <xdr:rowOff>257175</xdr:rowOff>
    </xdr:from>
    <xdr:to>
      <xdr:col>9</xdr:col>
      <xdr:colOff>304800</xdr:colOff>
      <xdr:row>14</xdr:row>
      <xdr:rowOff>276225</xdr:rowOff>
    </xdr:to>
    <xdr:sp macro="" textlink="">
      <xdr:nvSpPr>
        <xdr:cNvPr id="37904" name="AutoShape 16"/>
        <xdr:cNvSpPr>
          <a:spLocks noChangeArrowheads="1"/>
        </xdr:cNvSpPr>
      </xdr:nvSpPr>
      <xdr:spPr bwMode="auto">
        <a:xfrm>
          <a:off x="2371725" y="3819525"/>
          <a:ext cx="857250" cy="838200"/>
        </a:xfrm>
        <a:prstGeom prst="wedgeRectCallout">
          <a:avLst>
            <a:gd name="adj1" fmla="val -80000"/>
            <a:gd name="adj2" fmla="val 0"/>
          </a:avLst>
        </a:prstGeom>
        <a:solidFill>
          <a:srgbClr val="00FFFF"/>
        </a:solidFill>
        <a:ln w="9525">
          <a:solidFill>
            <a:srgbClr val="000000"/>
          </a:solidFill>
          <a:miter lim="800000"/>
          <a:headEnd/>
          <a:tailEnd/>
        </a:ln>
        <a:effectLst/>
      </xdr:spPr>
      <xdr:txBody>
        <a:bodyPr vertOverflow="clip" wrap="square" lIns="27432" tIns="36576" rIns="0" bIns="0" anchor="t" upright="1"/>
        <a:lstStyle/>
        <a:p>
          <a:pPr algn="l" rtl="0">
            <a:defRPr sz="1000"/>
          </a:pPr>
          <a:r>
            <a:rPr lang="el-GR" sz="1000" b="1" i="0" strike="noStrike">
              <a:solidFill>
                <a:srgbClr val="000000"/>
              </a:solidFill>
              <a:latin typeface="Comic Sans MS"/>
            </a:rPr>
            <a:t>Εμείς έχουμε μόνο το 1/2 (πχ το μπλε μέρος)</a:t>
          </a:r>
        </a:p>
      </xdr:txBody>
    </xdr:sp>
    <xdr:clientData/>
  </xdr:twoCellAnchor>
  <xdr:twoCellAnchor>
    <xdr:from>
      <xdr:col>2</xdr:col>
      <xdr:colOff>123825</xdr:colOff>
      <xdr:row>18</xdr:row>
      <xdr:rowOff>19050</xdr:rowOff>
    </xdr:from>
    <xdr:to>
      <xdr:col>2</xdr:col>
      <xdr:colOff>323850</xdr:colOff>
      <xdr:row>19</xdr:row>
      <xdr:rowOff>123825</xdr:rowOff>
    </xdr:to>
    <xdr:sp macro="" textlink="">
      <xdr:nvSpPr>
        <xdr:cNvPr id="37905" name="Text Box 17"/>
        <xdr:cNvSpPr txBox="1">
          <a:spLocks noChangeArrowheads="1"/>
        </xdr:cNvSpPr>
      </xdr:nvSpPr>
      <xdr:spPr bwMode="auto">
        <a:xfrm>
          <a:off x="657225" y="5819775"/>
          <a:ext cx="200025" cy="485775"/>
        </a:xfrm>
        <a:prstGeom prst="rect">
          <a:avLst/>
        </a:prstGeom>
        <a:noFill/>
        <a:ln w="9525">
          <a:noFill/>
          <a:miter lim="800000"/>
          <a:headEnd/>
          <a:tailEnd/>
        </a:ln>
        <a:effectLst/>
      </xdr:spPr>
      <xdr:txBody>
        <a:bodyPr vertOverflow="clip" wrap="square" lIns="36576" tIns="41148" rIns="0" bIns="0" anchor="t" upright="1"/>
        <a:lstStyle/>
        <a:p>
          <a:pPr algn="l" rtl="0">
            <a:defRPr sz="1000"/>
          </a:pPr>
          <a:r>
            <a:rPr lang="en-GB" sz="1200" b="1" i="0" u="sng" strike="noStrike">
              <a:solidFill>
                <a:srgbClr val="000000"/>
              </a:solidFill>
              <a:latin typeface="Comic Sans MS"/>
            </a:rPr>
            <a:t>1</a:t>
          </a:r>
        </a:p>
        <a:p>
          <a:pPr algn="l" rtl="0">
            <a:defRPr sz="1000"/>
          </a:pPr>
          <a:r>
            <a:rPr lang="en-GB" sz="1200" b="1" i="0" strike="noStrike">
              <a:solidFill>
                <a:srgbClr val="000000"/>
              </a:solidFill>
              <a:latin typeface="Comic Sans MS"/>
            </a:rPr>
            <a:t>4</a:t>
          </a:r>
        </a:p>
      </xdr:txBody>
    </xdr:sp>
    <xdr:clientData/>
  </xdr:twoCellAnchor>
  <xdr:twoCellAnchor>
    <xdr:from>
      <xdr:col>8</xdr:col>
      <xdr:colOff>47625</xdr:colOff>
      <xdr:row>15</xdr:row>
      <xdr:rowOff>152400</xdr:rowOff>
    </xdr:from>
    <xdr:to>
      <xdr:col>9</xdr:col>
      <xdr:colOff>114300</xdr:colOff>
      <xdr:row>15</xdr:row>
      <xdr:rowOff>152400</xdr:rowOff>
    </xdr:to>
    <xdr:sp macro="" textlink="">
      <xdr:nvSpPr>
        <xdr:cNvPr id="3834965" name="Line 18"/>
        <xdr:cNvSpPr>
          <a:spLocks noChangeShapeType="1"/>
        </xdr:cNvSpPr>
      </xdr:nvSpPr>
      <xdr:spPr bwMode="auto">
        <a:xfrm flipV="1">
          <a:off x="2686050" y="5086350"/>
          <a:ext cx="352425" cy="0"/>
        </a:xfrm>
        <a:prstGeom prst="line">
          <a:avLst/>
        </a:prstGeom>
        <a:noFill/>
        <a:ln w="28575">
          <a:solidFill>
            <a:srgbClr val="FF0000"/>
          </a:solidFill>
          <a:round/>
          <a:headEnd/>
          <a:tailEnd type="triangle" w="med" len="med"/>
        </a:ln>
      </xdr:spPr>
    </xdr:sp>
    <xdr:clientData/>
  </xdr:twoCellAnchor>
  <xdr:twoCellAnchor>
    <xdr:from>
      <xdr:col>18</xdr:col>
      <xdr:colOff>85725</xdr:colOff>
      <xdr:row>13</xdr:row>
      <xdr:rowOff>266700</xdr:rowOff>
    </xdr:from>
    <xdr:to>
      <xdr:col>18</xdr:col>
      <xdr:colOff>285750</xdr:colOff>
      <xdr:row>14</xdr:row>
      <xdr:rowOff>200025</xdr:rowOff>
    </xdr:to>
    <xdr:sp macro="" textlink="">
      <xdr:nvSpPr>
        <xdr:cNvPr id="37907" name="Text Box 19"/>
        <xdr:cNvSpPr txBox="1">
          <a:spLocks noChangeArrowheads="1"/>
        </xdr:cNvSpPr>
      </xdr:nvSpPr>
      <xdr:spPr bwMode="auto">
        <a:xfrm>
          <a:off x="6153150" y="4095750"/>
          <a:ext cx="200025" cy="485775"/>
        </a:xfrm>
        <a:prstGeom prst="rect">
          <a:avLst/>
        </a:prstGeom>
        <a:noFill/>
        <a:ln w="9525">
          <a:noFill/>
          <a:miter lim="800000"/>
          <a:headEnd/>
          <a:tailEnd/>
        </a:ln>
        <a:effectLst/>
      </xdr:spPr>
      <xdr:txBody>
        <a:bodyPr vertOverflow="clip" wrap="square" lIns="36576" tIns="41148" rIns="0" bIns="0" anchor="t" upright="1"/>
        <a:lstStyle/>
        <a:p>
          <a:pPr algn="l" rtl="0">
            <a:defRPr sz="1000"/>
          </a:pPr>
          <a:r>
            <a:rPr lang="en-GB" sz="1200" b="1" i="0" u="sng" strike="noStrike">
              <a:solidFill>
                <a:srgbClr val="000000"/>
              </a:solidFill>
              <a:latin typeface="Comic Sans MS"/>
            </a:rPr>
            <a:t>1</a:t>
          </a:r>
        </a:p>
        <a:p>
          <a:pPr algn="l" rtl="0">
            <a:defRPr sz="1000"/>
          </a:pPr>
          <a:r>
            <a:rPr lang="en-GB" sz="1200" b="1" i="0" strike="noStrike">
              <a:solidFill>
                <a:srgbClr val="000000"/>
              </a:solidFill>
              <a:latin typeface="Comic Sans MS"/>
            </a:rPr>
            <a:t>4</a:t>
          </a:r>
        </a:p>
      </xdr:txBody>
    </xdr:sp>
    <xdr:clientData/>
  </xdr:twoCellAnchor>
  <xdr:twoCellAnchor>
    <xdr:from>
      <xdr:col>12</xdr:col>
      <xdr:colOff>0</xdr:colOff>
      <xdr:row>13</xdr:row>
      <xdr:rowOff>0</xdr:rowOff>
    </xdr:from>
    <xdr:to>
      <xdr:col>12</xdr:col>
      <xdr:colOff>9525</xdr:colOff>
      <xdr:row>15</xdr:row>
      <xdr:rowOff>9525</xdr:rowOff>
    </xdr:to>
    <xdr:sp macro="" textlink="">
      <xdr:nvSpPr>
        <xdr:cNvPr id="3834967" name="Line 20"/>
        <xdr:cNvSpPr>
          <a:spLocks noChangeShapeType="1"/>
        </xdr:cNvSpPr>
      </xdr:nvSpPr>
      <xdr:spPr bwMode="auto">
        <a:xfrm>
          <a:off x="3952875" y="3829050"/>
          <a:ext cx="9525" cy="1114425"/>
        </a:xfrm>
        <a:prstGeom prst="line">
          <a:avLst/>
        </a:prstGeom>
        <a:noFill/>
        <a:ln w="9525">
          <a:solidFill>
            <a:srgbClr val="00FFFF"/>
          </a:solidFill>
          <a:prstDash val="sysDot"/>
          <a:round/>
          <a:headEnd/>
          <a:tailEnd/>
        </a:ln>
      </xdr:spPr>
    </xdr:sp>
    <xdr:clientData/>
  </xdr:twoCellAnchor>
  <xdr:twoCellAnchor>
    <xdr:from>
      <xdr:col>11</xdr:col>
      <xdr:colOff>285750</xdr:colOff>
      <xdr:row>13</xdr:row>
      <xdr:rowOff>257175</xdr:rowOff>
    </xdr:from>
    <xdr:to>
      <xdr:col>12</xdr:col>
      <xdr:colOff>133350</xdr:colOff>
      <xdr:row>14</xdr:row>
      <xdr:rowOff>190500</xdr:rowOff>
    </xdr:to>
    <xdr:sp macro="" textlink="">
      <xdr:nvSpPr>
        <xdr:cNvPr id="37909" name="Text Box 21"/>
        <xdr:cNvSpPr txBox="1">
          <a:spLocks noChangeArrowheads="1"/>
        </xdr:cNvSpPr>
      </xdr:nvSpPr>
      <xdr:spPr bwMode="auto">
        <a:xfrm>
          <a:off x="3886200" y="4086225"/>
          <a:ext cx="200025" cy="485775"/>
        </a:xfrm>
        <a:prstGeom prst="rect">
          <a:avLst/>
        </a:prstGeom>
        <a:noFill/>
        <a:ln w="9525">
          <a:noFill/>
          <a:miter lim="800000"/>
          <a:headEnd/>
          <a:tailEnd/>
        </a:ln>
        <a:effectLst/>
      </xdr:spPr>
      <xdr:txBody>
        <a:bodyPr vertOverflow="clip" wrap="square" lIns="36576" tIns="41148" rIns="0" bIns="0" anchor="t" upright="1"/>
        <a:lstStyle/>
        <a:p>
          <a:pPr algn="l" rtl="0">
            <a:defRPr sz="1000"/>
          </a:pPr>
          <a:r>
            <a:rPr lang="en-GB" sz="1200" b="1" i="0" u="sng" strike="noStrike">
              <a:solidFill>
                <a:srgbClr val="000000"/>
              </a:solidFill>
              <a:latin typeface="Comic Sans MS"/>
            </a:rPr>
            <a:t>1</a:t>
          </a:r>
        </a:p>
        <a:p>
          <a:pPr algn="l" rtl="0">
            <a:defRPr sz="1000"/>
          </a:pPr>
          <a:r>
            <a:rPr lang="en-GB" sz="1200" b="1" i="0" strike="noStrike">
              <a:solidFill>
                <a:srgbClr val="000000"/>
              </a:solidFill>
              <a:latin typeface="Comic Sans MS"/>
            </a:rPr>
            <a:t>2</a:t>
          </a:r>
        </a:p>
      </xdr:txBody>
    </xdr:sp>
    <xdr:clientData/>
  </xdr:twoCellAnchor>
  <xdr:twoCellAnchor>
    <xdr:from>
      <xdr:col>1</xdr:col>
      <xdr:colOff>333375</xdr:colOff>
      <xdr:row>13</xdr:row>
      <xdr:rowOff>0</xdr:rowOff>
    </xdr:from>
    <xdr:to>
      <xdr:col>1</xdr:col>
      <xdr:colOff>342900</xdr:colOff>
      <xdr:row>15</xdr:row>
      <xdr:rowOff>9525</xdr:rowOff>
    </xdr:to>
    <xdr:sp macro="" textlink="">
      <xdr:nvSpPr>
        <xdr:cNvPr id="3834969" name="Line 22"/>
        <xdr:cNvSpPr>
          <a:spLocks noChangeShapeType="1"/>
        </xdr:cNvSpPr>
      </xdr:nvSpPr>
      <xdr:spPr bwMode="auto">
        <a:xfrm>
          <a:off x="514350" y="3829050"/>
          <a:ext cx="9525" cy="1114425"/>
        </a:xfrm>
        <a:prstGeom prst="line">
          <a:avLst/>
        </a:prstGeom>
        <a:noFill/>
        <a:ln w="9525">
          <a:solidFill>
            <a:srgbClr val="00FFFF"/>
          </a:solidFill>
          <a:prstDash val="sysDot"/>
          <a:round/>
          <a:headEnd/>
          <a:tailEnd/>
        </a:ln>
      </xdr:spPr>
    </xdr:sp>
    <xdr:clientData/>
  </xdr:twoCellAnchor>
  <xdr:twoCellAnchor>
    <xdr:from>
      <xdr:col>3</xdr:col>
      <xdr:colOff>342900</xdr:colOff>
      <xdr:row>13</xdr:row>
      <xdr:rowOff>19050</xdr:rowOff>
    </xdr:from>
    <xdr:to>
      <xdr:col>4</xdr:col>
      <xdr:colOff>0</xdr:colOff>
      <xdr:row>15</xdr:row>
      <xdr:rowOff>28575</xdr:rowOff>
    </xdr:to>
    <xdr:sp macro="" textlink="">
      <xdr:nvSpPr>
        <xdr:cNvPr id="3834970" name="Line 23"/>
        <xdr:cNvSpPr>
          <a:spLocks noChangeShapeType="1"/>
        </xdr:cNvSpPr>
      </xdr:nvSpPr>
      <xdr:spPr bwMode="auto">
        <a:xfrm>
          <a:off x="1228725" y="3848100"/>
          <a:ext cx="9525" cy="1114425"/>
        </a:xfrm>
        <a:prstGeom prst="line">
          <a:avLst/>
        </a:prstGeom>
        <a:noFill/>
        <a:ln w="9525">
          <a:solidFill>
            <a:srgbClr val="00FFFF"/>
          </a:solidFill>
          <a:prstDash val="sysDot"/>
          <a:round/>
          <a:headEnd/>
          <a:tailEnd/>
        </a:ln>
      </xdr:spPr>
    </xdr:sp>
    <xdr:clientData/>
  </xdr:twoCellAnchor>
  <xdr:twoCellAnchor>
    <xdr:from>
      <xdr:col>13</xdr:col>
      <xdr:colOff>0</xdr:colOff>
      <xdr:row>13</xdr:row>
      <xdr:rowOff>0</xdr:rowOff>
    </xdr:from>
    <xdr:to>
      <xdr:col>15</xdr:col>
      <xdr:colOff>123825</xdr:colOff>
      <xdr:row>16</xdr:row>
      <xdr:rowOff>47625</xdr:rowOff>
    </xdr:to>
    <xdr:pic>
      <xdr:nvPicPr>
        <xdr:cNvPr id="3834971" name="Picture 24"/>
        <xdr:cNvPicPr>
          <a:picLocks noChangeAspect="1" noChangeArrowheads="1"/>
        </xdr:cNvPicPr>
      </xdr:nvPicPr>
      <xdr:blipFill>
        <a:blip xmlns:r="http://schemas.openxmlformats.org/officeDocument/2006/relationships" r:embed="rId3" cstate="print"/>
        <a:srcRect/>
        <a:stretch>
          <a:fillRect/>
        </a:stretch>
      </xdr:blipFill>
      <xdr:spPr bwMode="auto">
        <a:xfrm>
          <a:off x="4305300" y="3829050"/>
          <a:ext cx="828675" cy="1419225"/>
        </a:xfrm>
        <a:prstGeom prst="rect">
          <a:avLst/>
        </a:prstGeom>
        <a:noFill/>
        <a:ln w="9525">
          <a:noFill/>
          <a:miter lim="800000"/>
          <a:headEnd/>
          <a:tailEnd/>
        </a:ln>
      </xdr:spPr>
    </xdr:pic>
    <xdr:clientData/>
  </xdr:twoCellAnchor>
  <xdr:twoCellAnchor>
    <xdr:from>
      <xdr:col>14</xdr:col>
      <xdr:colOff>323850</xdr:colOff>
      <xdr:row>12</xdr:row>
      <xdr:rowOff>9525</xdr:rowOff>
    </xdr:from>
    <xdr:to>
      <xdr:col>16</xdr:col>
      <xdr:colOff>171450</xdr:colOff>
      <xdr:row>14</xdr:row>
      <xdr:rowOff>457200</xdr:rowOff>
    </xdr:to>
    <xdr:sp macro="" textlink="">
      <xdr:nvSpPr>
        <xdr:cNvPr id="37913" name="AutoShape 25"/>
        <xdr:cNvSpPr>
          <a:spLocks noChangeArrowheads="1"/>
        </xdr:cNvSpPr>
      </xdr:nvSpPr>
      <xdr:spPr bwMode="auto">
        <a:xfrm>
          <a:off x="4981575" y="3571875"/>
          <a:ext cx="552450" cy="1266825"/>
        </a:xfrm>
        <a:prstGeom prst="wedgeRectCallout">
          <a:avLst>
            <a:gd name="adj1" fmla="val -74139"/>
            <a:gd name="adj2" fmla="val 23685"/>
          </a:avLst>
        </a:prstGeom>
        <a:solidFill>
          <a:srgbClr val="00FFFF"/>
        </a:solidFill>
        <a:ln w="9525">
          <a:solidFill>
            <a:srgbClr val="000000"/>
          </a:solidFill>
          <a:miter lim="800000"/>
          <a:headEnd/>
          <a:tailEnd/>
        </a:ln>
        <a:effectLst/>
      </xdr:spPr>
      <xdr:txBody>
        <a:bodyPr vertOverflow="clip" wrap="square" lIns="27432" tIns="36576" rIns="0" bIns="0" anchor="t" upright="1"/>
        <a:lstStyle/>
        <a:p>
          <a:pPr algn="l" rtl="0">
            <a:defRPr sz="1000"/>
          </a:pPr>
          <a:r>
            <a:rPr lang="el-GR" sz="1000" b="1" i="0" strike="noStrike">
              <a:solidFill>
                <a:srgbClr val="000000"/>
              </a:solidFill>
              <a:latin typeface="Comic Sans MS"/>
            </a:rPr>
            <a:t>Το 1/2 το μοιράζουμε σε κομμάτια του 1/4</a:t>
          </a:r>
        </a:p>
      </xdr:txBody>
    </xdr:sp>
    <xdr:clientData/>
  </xdr:twoCellAnchor>
  <xdr:twoCellAnchor>
    <xdr:from>
      <xdr:col>18</xdr:col>
      <xdr:colOff>314325</xdr:colOff>
      <xdr:row>14</xdr:row>
      <xdr:rowOff>171450</xdr:rowOff>
    </xdr:from>
    <xdr:to>
      <xdr:col>21</xdr:col>
      <xdr:colOff>257175</xdr:colOff>
      <xdr:row>18</xdr:row>
      <xdr:rowOff>171450</xdr:rowOff>
    </xdr:to>
    <xdr:pic>
      <xdr:nvPicPr>
        <xdr:cNvPr id="3834973" name="Picture 26"/>
        <xdr:cNvPicPr>
          <a:picLocks noChangeAspect="1" noChangeArrowheads="1"/>
        </xdr:cNvPicPr>
      </xdr:nvPicPr>
      <xdr:blipFill>
        <a:blip xmlns:r="http://schemas.openxmlformats.org/officeDocument/2006/relationships" r:embed="rId3" cstate="print"/>
        <a:srcRect/>
        <a:stretch>
          <a:fillRect/>
        </a:stretch>
      </xdr:blipFill>
      <xdr:spPr bwMode="auto">
        <a:xfrm>
          <a:off x="6381750" y="4552950"/>
          <a:ext cx="933450" cy="1419225"/>
        </a:xfrm>
        <a:prstGeom prst="rect">
          <a:avLst/>
        </a:prstGeom>
        <a:noFill/>
        <a:ln w="9525">
          <a:noFill/>
          <a:miter lim="800000"/>
          <a:headEnd/>
          <a:tailEnd/>
        </a:ln>
      </xdr:spPr>
    </xdr:pic>
    <xdr:clientData/>
  </xdr:twoCellAnchor>
  <xdr:twoCellAnchor>
    <xdr:from>
      <xdr:col>19</xdr:col>
      <xdr:colOff>85725</xdr:colOff>
      <xdr:row>11</xdr:row>
      <xdr:rowOff>228600</xdr:rowOff>
    </xdr:from>
    <xdr:to>
      <xdr:col>20</xdr:col>
      <xdr:colOff>304800</xdr:colOff>
      <xdr:row>14</xdr:row>
      <xdr:rowOff>228600</xdr:rowOff>
    </xdr:to>
    <xdr:sp macro="" textlink="">
      <xdr:nvSpPr>
        <xdr:cNvPr id="37915" name="AutoShape 27"/>
        <xdr:cNvSpPr>
          <a:spLocks noChangeArrowheads="1"/>
        </xdr:cNvSpPr>
      </xdr:nvSpPr>
      <xdr:spPr bwMode="auto">
        <a:xfrm>
          <a:off x="6505575" y="3543300"/>
          <a:ext cx="485775" cy="1066800"/>
        </a:xfrm>
        <a:prstGeom prst="wedgeRectCallout">
          <a:avLst>
            <a:gd name="adj1" fmla="val -59806"/>
            <a:gd name="adj2" fmla="val 64287"/>
          </a:avLst>
        </a:prstGeom>
        <a:solidFill>
          <a:srgbClr val="00FFFF"/>
        </a:solidFill>
        <a:ln w="9525">
          <a:solidFill>
            <a:srgbClr val="000000"/>
          </a:solidFill>
          <a:miter lim="800000"/>
          <a:headEnd/>
          <a:tailEnd/>
        </a:ln>
        <a:effectLst/>
      </xdr:spPr>
      <xdr:txBody>
        <a:bodyPr vertOverflow="clip" wrap="square" lIns="27432" tIns="36576" rIns="0" bIns="0" anchor="t" upright="1"/>
        <a:lstStyle/>
        <a:p>
          <a:pPr algn="l" rtl="0">
            <a:defRPr sz="1000"/>
          </a:pPr>
          <a:r>
            <a:rPr lang="el-GR" sz="1000" b="1" i="0" strike="noStrike">
              <a:solidFill>
                <a:srgbClr val="000000"/>
              </a:solidFill>
              <a:latin typeface="Comic Sans MS"/>
            </a:rPr>
            <a:t>Το 1/4 χωρά 2 φορές στο 1/2</a:t>
          </a:r>
        </a:p>
      </xdr:txBody>
    </xdr:sp>
    <xdr:clientData/>
  </xdr:twoCellAnchor>
  <xdr:twoCellAnchor>
    <xdr:from>
      <xdr:col>15</xdr:col>
      <xdr:colOff>152400</xdr:colOff>
      <xdr:row>15</xdr:row>
      <xdr:rowOff>76200</xdr:rowOff>
    </xdr:from>
    <xdr:to>
      <xdr:col>16</xdr:col>
      <xdr:colOff>152400</xdr:colOff>
      <xdr:row>15</xdr:row>
      <xdr:rowOff>85725</xdr:rowOff>
    </xdr:to>
    <xdr:sp macro="" textlink="">
      <xdr:nvSpPr>
        <xdr:cNvPr id="3834975" name="Line 28"/>
        <xdr:cNvSpPr>
          <a:spLocks noChangeShapeType="1"/>
        </xdr:cNvSpPr>
      </xdr:nvSpPr>
      <xdr:spPr bwMode="auto">
        <a:xfrm flipV="1">
          <a:off x="5162550" y="5010150"/>
          <a:ext cx="352425" cy="9525"/>
        </a:xfrm>
        <a:prstGeom prst="line">
          <a:avLst/>
        </a:prstGeom>
        <a:noFill/>
        <a:ln w="28575">
          <a:solidFill>
            <a:srgbClr val="FF0000"/>
          </a:solidFill>
          <a:round/>
          <a:headEnd/>
          <a:tailEnd type="triangle" w="med" len="med"/>
        </a:ln>
      </xdr:spPr>
    </xdr:sp>
    <xdr:clientData/>
  </xdr:twoCellAnchor>
  <xdr:twoCellAnchor>
    <xdr:from>
      <xdr:col>2</xdr:col>
      <xdr:colOff>85725</xdr:colOff>
      <xdr:row>20</xdr:row>
      <xdr:rowOff>171450</xdr:rowOff>
    </xdr:from>
    <xdr:to>
      <xdr:col>4</xdr:col>
      <xdr:colOff>247650</xdr:colOff>
      <xdr:row>22</xdr:row>
      <xdr:rowOff>219075</xdr:rowOff>
    </xdr:to>
    <xdr:sp macro="" textlink="">
      <xdr:nvSpPr>
        <xdr:cNvPr id="37917" name="WordArt 29"/>
        <xdr:cNvSpPr>
          <a:spLocks noChangeArrowheads="1" noChangeShapeType="1" noTextEdit="1"/>
        </xdr:cNvSpPr>
      </xdr:nvSpPr>
      <xdr:spPr bwMode="auto">
        <a:xfrm>
          <a:off x="619125" y="6734175"/>
          <a:ext cx="866775" cy="523875"/>
        </a:xfrm>
        <a:prstGeom prst="rect">
          <a:avLst/>
        </a:prstGeom>
      </xdr:spPr>
      <xdr:txBody>
        <a:bodyPr wrap="none" fromWordArt="1">
          <a:prstTxWarp prst="textPlain">
            <a:avLst>
              <a:gd name="adj" fmla="val 50000"/>
            </a:avLst>
          </a:prstTxWarp>
        </a:bodyPr>
        <a:lstStyle/>
        <a:p>
          <a:pPr algn="ctr" rtl="0"/>
          <a:r>
            <a:rPr lang="el-GR" sz="3600" kern="10" spc="0">
              <a:ln w="9525">
                <a:noFill/>
                <a:round/>
                <a:headEnd/>
                <a:tailEnd/>
              </a:ln>
              <a:solidFill>
                <a:srgbClr val="336699"/>
              </a:solidFill>
              <a:effectLst>
                <a:outerShdw dist="45791" dir="2021404" algn="ctr" rotWithShape="0">
                  <a:srgbClr val="C0C0C0"/>
                </a:outerShdw>
              </a:effectLst>
              <a:latin typeface="Times New Roman"/>
              <a:cs typeface="Times New Roman"/>
            </a:rPr>
            <a:t>'Αρα</a:t>
          </a:r>
          <a:endParaRPr lang="en-GB" sz="3600" kern="10" spc="0">
            <a:ln w="9525">
              <a:noFill/>
              <a:round/>
              <a:headEnd/>
              <a:tailEnd/>
            </a:ln>
            <a:solidFill>
              <a:srgbClr val="336699"/>
            </a:solidFill>
            <a:effectLst>
              <a:outerShdw dist="45791" dir="2021404" algn="ctr" rotWithShape="0">
                <a:srgbClr val="C0C0C0"/>
              </a:outerShdw>
            </a:effectLst>
            <a:latin typeface="Times New Roman"/>
            <a:cs typeface="Times New Roman"/>
          </a:endParaRPr>
        </a:p>
      </xdr:txBody>
    </xdr:sp>
    <xdr:clientData/>
  </xdr:twoCellAnchor>
  <xdr:twoCellAnchor>
    <xdr:from>
      <xdr:col>5</xdr:col>
      <xdr:colOff>171450</xdr:colOff>
      <xdr:row>10</xdr:row>
      <xdr:rowOff>238125</xdr:rowOff>
    </xdr:from>
    <xdr:to>
      <xdr:col>5</xdr:col>
      <xdr:colOff>200025</xdr:colOff>
      <xdr:row>12</xdr:row>
      <xdr:rowOff>209550</xdr:rowOff>
    </xdr:to>
    <xdr:sp macro="" textlink="">
      <xdr:nvSpPr>
        <xdr:cNvPr id="3834977" name="Line 30"/>
        <xdr:cNvSpPr>
          <a:spLocks noChangeShapeType="1"/>
        </xdr:cNvSpPr>
      </xdr:nvSpPr>
      <xdr:spPr bwMode="auto">
        <a:xfrm flipH="1">
          <a:off x="1762125" y="3305175"/>
          <a:ext cx="28575" cy="466725"/>
        </a:xfrm>
        <a:prstGeom prst="line">
          <a:avLst/>
        </a:prstGeom>
        <a:noFill/>
        <a:ln w="28575">
          <a:solidFill>
            <a:srgbClr val="FF0000"/>
          </a:solidFill>
          <a:round/>
          <a:headEnd/>
          <a:tailEnd type="triangle" w="med" len="med"/>
        </a:ln>
      </xdr:spPr>
    </xdr:sp>
    <xdr:clientData/>
  </xdr:twoCellAnchor>
  <xdr:twoCellAnchor>
    <xdr:from>
      <xdr:col>1</xdr:col>
      <xdr:colOff>257175</xdr:colOff>
      <xdr:row>40</xdr:row>
      <xdr:rowOff>142875</xdr:rowOff>
    </xdr:from>
    <xdr:to>
      <xdr:col>4</xdr:col>
      <xdr:colOff>200025</xdr:colOff>
      <xdr:row>41</xdr:row>
      <xdr:rowOff>390525</xdr:rowOff>
    </xdr:to>
    <xdr:sp macro="" textlink="">
      <xdr:nvSpPr>
        <xdr:cNvPr id="37919" name="Text Box 31"/>
        <xdr:cNvSpPr txBox="1">
          <a:spLocks noChangeArrowheads="1"/>
        </xdr:cNvSpPr>
      </xdr:nvSpPr>
      <xdr:spPr bwMode="auto">
        <a:xfrm>
          <a:off x="438150" y="12487275"/>
          <a:ext cx="1000125" cy="800100"/>
        </a:xfrm>
        <a:prstGeom prst="rect">
          <a:avLst/>
        </a:prstGeom>
        <a:noFill/>
        <a:ln w="9525">
          <a:noFill/>
          <a:miter lim="800000"/>
          <a:headEnd/>
          <a:tailEnd/>
        </a:ln>
        <a:effectLst/>
      </xdr:spPr>
      <xdr:txBody>
        <a:bodyPr vertOverflow="clip" wrap="square" lIns="36576" tIns="41148" rIns="36576" bIns="41148" anchor="ctr" upright="1"/>
        <a:lstStyle/>
        <a:p>
          <a:pPr algn="ctr" rtl="0">
            <a:defRPr sz="1000"/>
          </a:pPr>
          <a:r>
            <a:rPr lang="el-GR" sz="1200" b="1" i="0" strike="noStrike">
              <a:solidFill>
                <a:srgbClr val="000000"/>
              </a:solidFill>
              <a:latin typeface="Comic Sans MS"/>
            </a:rPr>
            <a:t>1 ακέραια μονάδα</a:t>
          </a:r>
        </a:p>
      </xdr:txBody>
    </xdr:sp>
    <xdr:clientData/>
  </xdr:twoCellAnchor>
  <xdr:twoCellAnchor>
    <xdr:from>
      <xdr:col>19</xdr:col>
      <xdr:colOff>9525</xdr:colOff>
      <xdr:row>41</xdr:row>
      <xdr:rowOff>104775</xdr:rowOff>
    </xdr:from>
    <xdr:to>
      <xdr:col>21</xdr:col>
      <xdr:colOff>285750</xdr:colOff>
      <xdr:row>44</xdr:row>
      <xdr:rowOff>266700</xdr:rowOff>
    </xdr:to>
    <xdr:pic>
      <xdr:nvPicPr>
        <xdr:cNvPr id="3834979" name="Picture 53"/>
        <xdr:cNvPicPr>
          <a:picLocks noChangeAspect="1" noChangeArrowheads="1"/>
        </xdr:cNvPicPr>
      </xdr:nvPicPr>
      <xdr:blipFill>
        <a:blip xmlns:r="http://schemas.openxmlformats.org/officeDocument/2006/relationships" r:embed="rId3" cstate="print"/>
        <a:srcRect/>
        <a:stretch>
          <a:fillRect/>
        </a:stretch>
      </xdr:blipFill>
      <xdr:spPr bwMode="auto">
        <a:xfrm>
          <a:off x="6429375" y="13001625"/>
          <a:ext cx="914400" cy="1247775"/>
        </a:xfrm>
        <a:prstGeom prst="rect">
          <a:avLst/>
        </a:prstGeom>
        <a:noFill/>
        <a:ln w="9525">
          <a:noFill/>
          <a:miter lim="800000"/>
          <a:headEnd/>
          <a:tailEnd/>
        </a:ln>
      </xdr:spPr>
    </xdr:pic>
    <xdr:clientData/>
  </xdr:twoCellAnchor>
  <xdr:twoCellAnchor>
    <xdr:from>
      <xdr:col>1</xdr:col>
      <xdr:colOff>9525</xdr:colOff>
      <xdr:row>41</xdr:row>
      <xdr:rowOff>542925</xdr:rowOff>
    </xdr:from>
    <xdr:to>
      <xdr:col>4</xdr:col>
      <xdr:colOff>19050</xdr:colOff>
      <xdr:row>41</xdr:row>
      <xdr:rowOff>542925</xdr:rowOff>
    </xdr:to>
    <xdr:sp macro="" textlink="">
      <xdr:nvSpPr>
        <xdr:cNvPr id="3834980" name="Line 59"/>
        <xdr:cNvSpPr>
          <a:spLocks noChangeShapeType="1"/>
        </xdr:cNvSpPr>
      </xdr:nvSpPr>
      <xdr:spPr bwMode="auto">
        <a:xfrm>
          <a:off x="190500" y="13439775"/>
          <a:ext cx="1066800" cy="0"/>
        </a:xfrm>
        <a:prstGeom prst="line">
          <a:avLst/>
        </a:prstGeom>
        <a:noFill/>
        <a:ln w="9525">
          <a:solidFill>
            <a:srgbClr val="000000"/>
          </a:solidFill>
          <a:prstDash val="sysDot"/>
          <a:round/>
          <a:headEnd/>
          <a:tailEnd/>
        </a:ln>
      </xdr:spPr>
    </xdr:sp>
    <xdr:clientData/>
  </xdr:twoCellAnchor>
  <xdr:twoCellAnchor>
    <xdr:from>
      <xdr:col>11</xdr:col>
      <xdr:colOff>0</xdr:colOff>
      <xdr:row>42</xdr:row>
      <xdr:rowOff>9525</xdr:rowOff>
    </xdr:from>
    <xdr:to>
      <xdr:col>12</xdr:col>
      <xdr:colOff>0</xdr:colOff>
      <xdr:row>42</xdr:row>
      <xdr:rowOff>9525</xdr:rowOff>
    </xdr:to>
    <xdr:sp macro="" textlink="">
      <xdr:nvSpPr>
        <xdr:cNvPr id="3834981" name="Line 60"/>
        <xdr:cNvSpPr>
          <a:spLocks noChangeShapeType="1"/>
        </xdr:cNvSpPr>
      </xdr:nvSpPr>
      <xdr:spPr bwMode="auto">
        <a:xfrm>
          <a:off x="3600450" y="13458825"/>
          <a:ext cx="352425" cy="0"/>
        </a:xfrm>
        <a:prstGeom prst="line">
          <a:avLst/>
        </a:prstGeom>
        <a:noFill/>
        <a:ln w="9525">
          <a:solidFill>
            <a:srgbClr val="000000"/>
          </a:solidFill>
          <a:prstDash val="sysDot"/>
          <a:round/>
          <a:headEnd/>
          <a:tailEnd/>
        </a:ln>
      </xdr:spPr>
    </xdr:sp>
    <xdr:clientData/>
  </xdr:twoCellAnchor>
  <xdr:twoCellAnchor>
    <xdr:from>
      <xdr:col>0</xdr:col>
      <xdr:colOff>123825</xdr:colOff>
      <xdr:row>58</xdr:row>
      <xdr:rowOff>0</xdr:rowOff>
    </xdr:from>
    <xdr:to>
      <xdr:col>5</xdr:col>
      <xdr:colOff>9525</xdr:colOff>
      <xdr:row>58</xdr:row>
      <xdr:rowOff>419100</xdr:rowOff>
    </xdr:to>
    <xdr:sp macro="" textlink="">
      <xdr:nvSpPr>
        <xdr:cNvPr id="37983" name="WordArt 95"/>
        <xdr:cNvSpPr>
          <a:spLocks noChangeArrowheads="1" noChangeShapeType="1" noTextEdit="1"/>
        </xdr:cNvSpPr>
      </xdr:nvSpPr>
      <xdr:spPr bwMode="auto">
        <a:xfrm>
          <a:off x="123825" y="18497550"/>
          <a:ext cx="1476375" cy="419100"/>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rPr>
            <a:t>Συμπέρασμα</a:t>
          </a:r>
          <a:endParaRPr lang="en-GB"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endParaRPr>
        </a:p>
      </xdr:txBody>
    </xdr:sp>
    <xdr:clientData/>
  </xdr:twoCellAnchor>
  <xdr:twoCellAnchor>
    <xdr:from>
      <xdr:col>6</xdr:col>
      <xdr:colOff>323850</xdr:colOff>
      <xdr:row>63</xdr:row>
      <xdr:rowOff>76200</xdr:rowOff>
    </xdr:from>
    <xdr:to>
      <xdr:col>10</xdr:col>
      <xdr:colOff>257175</xdr:colOff>
      <xdr:row>67</xdr:row>
      <xdr:rowOff>333375</xdr:rowOff>
    </xdr:to>
    <xdr:sp macro="" textlink="">
      <xdr:nvSpPr>
        <xdr:cNvPr id="37984" name="WordArt 96">
          <a:hlinkClick xmlns:r="http://schemas.openxmlformats.org/officeDocument/2006/relationships" r:id="rId4"/>
        </xdr:cNvPr>
        <xdr:cNvSpPr>
          <a:spLocks noChangeArrowheads="1" noChangeShapeType="1" noTextEdit="1"/>
        </xdr:cNvSpPr>
      </xdr:nvSpPr>
      <xdr:spPr bwMode="auto">
        <a:xfrm>
          <a:off x="2266950" y="20050125"/>
          <a:ext cx="1238250" cy="1438275"/>
        </a:xfrm>
        <a:prstGeom prst="rect">
          <a:avLst/>
        </a:prstGeom>
      </xdr:spPr>
      <xdr:txBody>
        <a:bodyPr wrap="none" fromWordArt="1">
          <a:prstTxWarp prst="textSlantUp">
            <a:avLst>
              <a:gd name="adj" fmla="val 32056"/>
            </a:avLst>
          </a:prstTxWarp>
        </a:bodyPr>
        <a:lstStyle/>
        <a:p>
          <a:pPr algn="ctr" rtl="0"/>
          <a:r>
            <a:rPr lang="el-GR" sz="3600" b="1" kern="10" spc="0">
              <a:ln w="9525">
                <a:solidFill>
                  <a:srgbClr val="CC99FF"/>
                </a:solidFill>
                <a:round/>
                <a:headEnd/>
                <a:tailEnd/>
              </a:ln>
              <a:gradFill rotWithShape="0">
                <a:gsLst>
                  <a:gs pos="0">
                    <a:srgbClr val="6600CC"/>
                  </a:gs>
                  <a:gs pos="100000">
                    <a:srgbClr val="CC00CC"/>
                  </a:gs>
                </a:gsLst>
                <a:lin ang="5400000" scaled="1"/>
              </a:gradFill>
              <a:effectLst>
                <a:outerShdw dist="53882" dir="2700000" algn="ctr" rotWithShape="0">
                  <a:srgbClr val="9999FF"/>
                </a:outerShdw>
              </a:effectLst>
              <a:latin typeface="Comic Sans MS"/>
            </a:rPr>
            <a:t>Τέλος</a:t>
          </a:r>
          <a:endParaRPr lang="en-GB" sz="3600" b="1" kern="10" spc="0">
            <a:ln w="9525">
              <a:solidFill>
                <a:srgbClr val="CC99FF"/>
              </a:solidFill>
              <a:round/>
              <a:headEnd/>
              <a:tailEnd/>
            </a:ln>
            <a:gradFill rotWithShape="0">
              <a:gsLst>
                <a:gs pos="0">
                  <a:srgbClr val="6600CC"/>
                </a:gs>
                <a:gs pos="100000">
                  <a:srgbClr val="CC00CC"/>
                </a:gs>
              </a:gsLst>
              <a:lin ang="5400000" scaled="1"/>
            </a:gradFill>
            <a:effectLst>
              <a:outerShdw dist="53882" dir="2700000" algn="ctr" rotWithShape="0">
                <a:srgbClr val="9999FF"/>
              </a:outerShdw>
            </a:effectLst>
            <a:latin typeface="Comic Sans MS"/>
          </a:endParaRPr>
        </a:p>
      </xdr:txBody>
    </xdr:sp>
    <xdr:clientData/>
  </xdr:twoCellAnchor>
  <xdr:twoCellAnchor>
    <xdr:from>
      <xdr:col>12</xdr:col>
      <xdr:colOff>47625</xdr:colOff>
      <xdr:row>62</xdr:row>
      <xdr:rowOff>190500</xdr:rowOff>
    </xdr:from>
    <xdr:to>
      <xdr:col>18</xdr:col>
      <xdr:colOff>66675</xdr:colOff>
      <xdr:row>64</xdr:row>
      <xdr:rowOff>219075</xdr:rowOff>
    </xdr:to>
    <xdr:sp macro="" textlink="">
      <xdr:nvSpPr>
        <xdr:cNvPr id="37985" name="AutoShape 97" descr="80%">
          <a:hlinkClick xmlns:r="http://schemas.openxmlformats.org/officeDocument/2006/relationships" r:id="rId5"/>
        </xdr:cNvPr>
        <xdr:cNvSpPr>
          <a:spLocks noChangeArrowheads="1"/>
        </xdr:cNvSpPr>
      </xdr:nvSpPr>
      <xdr:spPr bwMode="auto">
        <a:xfrm>
          <a:off x="4000500" y="19916775"/>
          <a:ext cx="2133600" cy="523875"/>
        </a:xfrm>
        <a:prstGeom prst="ellipseRibbon">
          <a:avLst>
            <a:gd name="adj1" fmla="val 25000"/>
            <a:gd name="adj2" fmla="val 50000"/>
            <a:gd name="adj3" fmla="val 12500"/>
          </a:avLst>
        </a:prstGeom>
        <a:pattFill prst="pct80">
          <a:fgClr>
            <a:srgbClr val="00CCFF"/>
          </a:fgClr>
          <a:bgClr>
            <a:srgbClr val="FFFFFF"/>
          </a:bgClr>
        </a:pattFill>
        <a:ln w="9525">
          <a:solidFill>
            <a:srgbClr val="000000"/>
          </a:solidFill>
          <a:round/>
          <a:headEnd/>
          <a:tailEnd/>
        </a:ln>
        <a:effectLst/>
      </xdr:spPr>
      <xdr:txBody>
        <a:bodyPr vertOverflow="clip" wrap="square" lIns="36576" tIns="41148" rIns="36576" bIns="41148" anchor="ctr" upright="1"/>
        <a:lstStyle/>
        <a:p>
          <a:pPr algn="ctr" rtl="0">
            <a:defRPr sz="1000"/>
          </a:pPr>
          <a:r>
            <a:rPr lang="el-GR" sz="1200" b="1" i="0" strike="noStrike">
              <a:solidFill>
                <a:srgbClr val="000000"/>
              </a:solidFill>
              <a:latin typeface="Comic Sans MS"/>
            </a:rPr>
            <a:t>ΕΠΙΣΤΡΟΦΗ</a:t>
          </a:r>
        </a:p>
      </xdr:txBody>
    </xdr:sp>
    <xdr:clientData/>
  </xdr:twoCellAnchor>
  <xdr:twoCellAnchor>
    <xdr:from>
      <xdr:col>4</xdr:col>
      <xdr:colOff>66675</xdr:colOff>
      <xdr:row>28</xdr:row>
      <xdr:rowOff>19050</xdr:rowOff>
    </xdr:from>
    <xdr:to>
      <xdr:col>4</xdr:col>
      <xdr:colOff>314325</xdr:colOff>
      <xdr:row>29</xdr:row>
      <xdr:rowOff>228600</xdr:rowOff>
    </xdr:to>
    <xdr:sp macro="" textlink="">
      <xdr:nvSpPr>
        <xdr:cNvPr id="37994" name="Text Box 106"/>
        <xdr:cNvSpPr txBox="1">
          <a:spLocks noChangeArrowheads="1"/>
        </xdr:cNvSpPr>
      </xdr:nvSpPr>
      <xdr:spPr bwMode="auto">
        <a:xfrm>
          <a:off x="1304925" y="9201150"/>
          <a:ext cx="24765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28</xdr:row>
      <xdr:rowOff>66675</xdr:rowOff>
    </xdr:from>
    <xdr:to>
      <xdr:col>2</xdr:col>
      <xdr:colOff>371475</xdr:colOff>
      <xdr:row>29</xdr:row>
      <xdr:rowOff>276225</xdr:rowOff>
    </xdr:to>
    <xdr:sp macro="" textlink="">
      <xdr:nvSpPr>
        <xdr:cNvPr id="37995" name="Text Box 107"/>
        <xdr:cNvSpPr txBox="1">
          <a:spLocks noChangeArrowheads="1"/>
        </xdr:cNvSpPr>
      </xdr:nvSpPr>
      <xdr:spPr bwMode="auto">
        <a:xfrm>
          <a:off x="581025" y="9248775"/>
          <a:ext cx="304800" cy="4667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8</xdr:col>
      <xdr:colOff>57150</xdr:colOff>
      <xdr:row>28</xdr:row>
      <xdr:rowOff>47625</xdr:rowOff>
    </xdr:from>
    <xdr:to>
      <xdr:col>9</xdr:col>
      <xdr:colOff>9525</xdr:colOff>
      <xdr:row>29</xdr:row>
      <xdr:rowOff>257175</xdr:rowOff>
    </xdr:to>
    <xdr:sp macro="" textlink="">
      <xdr:nvSpPr>
        <xdr:cNvPr id="37996" name="Text Box 108"/>
        <xdr:cNvSpPr txBox="1">
          <a:spLocks noChangeArrowheads="1"/>
        </xdr:cNvSpPr>
      </xdr:nvSpPr>
      <xdr:spPr bwMode="auto">
        <a:xfrm>
          <a:off x="2695575" y="9229725"/>
          <a:ext cx="238125"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28</xdr:row>
      <xdr:rowOff>38100</xdr:rowOff>
    </xdr:from>
    <xdr:to>
      <xdr:col>6</xdr:col>
      <xdr:colOff>333375</xdr:colOff>
      <xdr:row>29</xdr:row>
      <xdr:rowOff>247650</xdr:rowOff>
    </xdr:to>
    <xdr:sp macro="" textlink="">
      <xdr:nvSpPr>
        <xdr:cNvPr id="37997" name="Text Box 109"/>
        <xdr:cNvSpPr txBox="1">
          <a:spLocks noChangeArrowheads="1"/>
        </xdr:cNvSpPr>
      </xdr:nvSpPr>
      <xdr:spPr bwMode="auto">
        <a:xfrm>
          <a:off x="1952625" y="9220200"/>
          <a:ext cx="32385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10</xdr:col>
      <xdr:colOff>57150</xdr:colOff>
      <xdr:row>28</xdr:row>
      <xdr:rowOff>47625</xdr:rowOff>
    </xdr:from>
    <xdr:to>
      <xdr:col>10</xdr:col>
      <xdr:colOff>304800</xdr:colOff>
      <xdr:row>29</xdr:row>
      <xdr:rowOff>257175</xdr:rowOff>
    </xdr:to>
    <xdr:sp macro="" textlink="">
      <xdr:nvSpPr>
        <xdr:cNvPr id="37998" name="Text Box 110"/>
        <xdr:cNvSpPr txBox="1">
          <a:spLocks noChangeArrowheads="1"/>
        </xdr:cNvSpPr>
      </xdr:nvSpPr>
      <xdr:spPr bwMode="auto">
        <a:xfrm>
          <a:off x="3305175" y="9229725"/>
          <a:ext cx="24765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66675</xdr:colOff>
      <xdr:row>48</xdr:row>
      <xdr:rowOff>19050</xdr:rowOff>
    </xdr:from>
    <xdr:to>
      <xdr:col>9</xdr:col>
      <xdr:colOff>314325</xdr:colOff>
      <xdr:row>49</xdr:row>
      <xdr:rowOff>228600</xdr:rowOff>
    </xdr:to>
    <xdr:sp macro="" textlink="">
      <xdr:nvSpPr>
        <xdr:cNvPr id="38006" name="Text Box 118"/>
        <xdr:cNvSpPr txBox="1">
          <a:spLocks noChangeArrowheads="1"/>
        </xdr:cNvSpPr>
      </xdr:nvSpPr>
      <xdr:spPr bwMode="auto">
        <a:xfrm>
          <a:off x="2990850" y="152781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47625</xdr:colOff>
      <xdr:row>48</xdr:row>
      <xdr:rowOff>66675</xdr:rowOff>
    </xdr:from>
    <xdr:to>
      <xdr:col>7</xdr:col>
      <xdr:colOff>371475</xdr:colOff>
      <xdr:row>49</xdr:row>
      <xdr:rowOff>276225</xdr:rowOff>
    </xdr:to>
    <xdr:sp macro="" textlink="">
      <xdr:nvSpPr>
        <xdr:cNvPr id="38007" name="Text Box 119"/>
        <xdr:cNvSpPr txBox="1">
          <a:spLocks noChangeArrowheads="1"/>
        </xdr:cNvSpPr>
      </xdr:nvSpPr>
      <xdr:spPr bwMode="auto">
        <a:xfrm>
          <a:off x="2343150" y="15325725"/>
          <a:ext cx="29527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5</xdr:col>
      <xdr:colOff>257175</xdr:colOff>
      <xdr:row>32</xdr:row>
      <xdr:rowOff>295275</xdr:rowOff>
    </xdr:from>
    <xdr:to>
      <xdr:col>6</xdr:col>
      <xdr:colOff>85725</xdr:colOff>
      <xdr:row>35</xdr:row>
      <xdr:rowOff>0</xdr:rowOff>
    </xdr:to>
    <xdr:sp macro="" textlink="">
      <xdr:nvSpPr>
        <xdr:cNvPr id="38008" name="Text Box 120"/>
        <xdr:cNvSpPr txBox="1">
          <a:spLocks noChangeArrowheads="1"/>
        </xdr:cNvSpPr>
      </xdr:nvSpPr>
      <xdr:spPr bwMode="auto">
        <a:xfrm>
          <a:off x="1847850" y="10544175"/>
          <a:ext cx="180975" cy="542925"/>
        </a:xfrm>
        <a:prstGeom prst="rect">
          <a:avLst/>
        </a:prstGeom>
        <a:noFill/>
        <a:ln w="9525">
          <a:noFill/>
          <a:miter lim="800000"/>
          <a:headEnd/>
          <a:tailEnd/>
        </a:ln>
        <a:effectLst/>
      </xdr:spPr>
      <xdr:txBody>
        <a:bodyPr vertOverflow="clip" wrap="square" lIns="36576" tIns="41148" rIns="0" bIns="0" anchor="t" upright="1"/>
        <a:lstStyle/>
        <a:p>
          <a:pPr algn="l" rtl="0">
            <a:defRPr sz="1000"/>
          </a:pPr>
          <a:r>
            <a:rPr lang="en-GB" sz="1200" b="1" i="0" u="sng" strike="noStrike">
              <a:solidFill>
                <a:srgbClr val="000000"/>
              </a:solidFill>
              <a:latin typeface="Comic Sans MS"/>
            </a:rPr>
            <a:t>1</a:t>
          </a:r>
        </a:p>
        <a:p>
          <a:pPr algn="l" rtl="0">
            <a:defRPr sz="1000"/>
          </a:pPr>
          <a:r>
            <a:rPr lang="en-GB" sz="1200" b="1" i="0" strike="noStrike">
              <a:solidFill>
                <a:srgbClr val="000000"/>
              </a:solidFill>
              <a:latin typeface="Comic Sans MS"/>
            </a:rPr>
            <a:t>4</a:t>
          </a:r>
        </a:p>
      </xdr:txBody>
    </xdr:sp>
    <xdr:clientData/>
  </xdr:twoCellAnchor>
  <xdr:twoCellAnchor>
    <xdr:from>
      <xdr:col>6</xdr:col>
      <xdr:colOff>333375</xdr:colOff>
      <xdr:row>32</xdr:row>
      <xdr:rowOff>285750</xdr:rowOff>
    </xdr:from>
    <xdr:to>
      <xdr:col>7</xdr:col>
      <xdr:colOff>190500</xdr:colOff>
      <xdr:row>35</xdr:row>
      <xdr:rowOff>19050</xdr:rowOff>
    </xdr:to>
    <xdr:sp macro="" textlink="">
      <xdr:nvSpPr>
        <xdr:cNvPr id="38009" name="Text Box 121"/>
        <xdr:cNvSpPr txBox="1">
          <a:spLocks noChangeArrowheads="1"/>
        </xdr:cNvSpPr>
      </xdr:nvSpPr>
      <xdr:spPr bwMode="auto">
        <a:xfrm>
          <a:off x="2276475" y="10534650"/>
          <a:ext cx="209550" cy="571500"/>
        </a:xfrm>
        <a:prstGeom prst="rect">
          <a:avLst/>
        </a:prstGeom>
        <a:noFill/>
        <a:ln w="9525">
          <a:noFill/>
          <a:miter lim="800000"/>
          <a:headEnd/>
          <a:tailEnd/>
        </a:ln>
        <a:effectLst/>
      </xdr:spPr>
      <xdr:txBody>
        <a:bodyPr vertOverflow="clip" wrap="square" lIns="36576" tIns="41148" rIns="0" bIns="0" anchor="t" upright="1"/>
        <a:lstStyle/>
        <a:p>
          <a:pPr algn="l" rtl="0">
            <a:defRPr sz="1000"/>
          </a:pPr>
          <a:r>
            <a:rPr lang="en-GB" sz="1200" b="1" i="0" u="sng" strike="noStrike">
              <a:solidFill>
                <a:srgbClr val="000000"/>
              </a:solidFill>
              <a:latin typeface="Comic Sans MS"/>
            </a:rPr>
            <a:t>1</a:t>
          </a:r>
        </a:p>
        <a:p>
          <a:pPr algn="l" rtl="0">
            <a:defRPr sz="1000"/>
          </a:pPr>
          <a:r>
            <a:rPr lang="en-GB" sz="1200" b="1" i="0" strike="noStrike">
              <a:solidFill>
                <a:srgbClr val="000000"/>
              </a:solidFill>
              <a:latin typeface="Comic Sans MS"/>
            </a:rPr>
            <a:t>2</a:t>
          </a:r>
        </a:p>
      </xdr:txBody>
    </xdr:sp>
    <xdr:clientData/>
  </xdr:twoCellAnchor>
  <xdr:twoCellAnchor>
    <xdr:from>
      <xdr:col>6</xdr:col>
      <xdr:colOff>38100</xdr:colOff>
      <xdr:row>32</xdr:row>
      <xdr:rowOff>285750</xdr:rowOff>
    </xdr:from>
    <xdr:to>
      <xdr:col>6</xdr:col>
      <xdr:colOff>342900</xdr:colOff>
      <xdr:row>34</xdr:row>
      <xdr:rowOff>200025</xdr:rowOff>
    </xdr:to>
    <xdr:sp macro="" textlink="">
      <xdr:nvSpPr>
        <xdr:cNvPr id="38010" name="Text Box 122"/>
        <xdr:cNvSpPr txBox="1">
          <a:spLocks noChangeArrowheads="1"/>
        </xdr:cNvSpPr>
      </xdr:nvSpPr>
      <xdr:spPr bwMode="auto">
        <a:xfrm>
          <a:off x="1981200" y="10534650"/>
          <a:ext cx="304800" cy="504825"/>
        </a:xfrm>
        <a:prstGeom prst="rect">
          <a:avLst/>
        </a:prstGeom>
        <a:noFill/>
        <a:ln w="9525">
          <a:noFill/>
          <a:miter lim="800000"/>
          <a:headEnd/>
          <a:tailEnd/>
        </a:ln>
        <a:effectLst/>
      </xdr:spPr>
      <xdr:txBody>
        <a:bodyPr vertOverflow="clip" wrap="square" lIns="45720" tIns="59436" rIns="45720" bIns="59436" anchor="ctr" upright="1"/>
        <a:lstStyle/>
        <a:p>
          <a:pPr algn="ctr" rtl="0">
            <a:defRPr sz="1000"/>
          </a:pPr>
          <a:r>
            <a:rPr lang="en-GB" sz="2000" b="1" i="0" strike="noStrike">
              <a:solidFill>
                <a:srgbClr val="000000"/>
              </a:solidFill>
              <a:latin typeface="Comic Sans MS"/>
            </a:rPr>
            <a:t>÷</a:t>
          </a:r>
        </a:p>
      </xdr:txBody>
    </xdr:sp>
    <xdr:clientData/>
  </xdr:twoCellAnchor>
  <xdr:twoCellAnchor>
    <xdr:from>
      <xdr:col>8</xdr:col>
      <xdr:colOff>123825</xdr:colOff>
      <xdr:row>34</xdr:row>
      <xdr:rowOff>133350</xdr:rowOff>
    </xdr:from>
    <xdr:to>
      <xdr:col>9</xdr:col>
      <xdr:colOff>28575</xdr:colOff>
      <xdr:row>36</xdr:row>
      <xdr:rowOff>123825</xdr:rowOff>
    </xdr:to>
    <xdr:sp macro="" textlink="">
      <xdr:nvSpPr>
        <xdr:cNvPr id="38011" name="Text Box 123"/>
        <xdr:cNvSpPr txBox="1">
          <a:spLocks noChangeArrowheads="1"/>
        </xdr:cNvSpPr>
      </xdr:nvSpPr>
      <xdr:spPr bwMode="auto">
        <a:xfrm>
          <a:off x="2762250" y="10972800"/>
          <a:ext cx="190500" cy="485775"/>
        </a:xfrm>
        <a:prstGeom prst="rect">
          <a:avLst/>
        </a:prstGeom>
        <a:noFill/>
        <a:ln w="9525">
          <a:noFill/>
          <a:miter lim="800000"/>
          <a:headEnd/>
          <a:tailEnd/>
        </a:ln>
        <a:effectLst/>
      </xdr:spPr>
      <xdr:txBody>
        <a:bodyPr vertOverflow="clip" wrap="square" lIns="36576" tIns="41148" rIns="0" bIns="0" anchor="t" upright="1"/>
        <a:lstStyle/>
        <a:p>
          <a:pPr algn="l" rtl="0">
            <a:defRPr sz="1000"/>
          </a:pPr>
          <a:r>
            <a:rPr lang="en-GB" sz="1200" b="1" i="0" u="sng" strike="noStrike">
              <a:solidFill>
                <a:srgbClr val="000000"/>
              </a:solidFill>
              <a:latin typeface="Comic Sans MS"/>
            </a:rPr>
            <a:t>1</a:t>
          </a:r>
        </a:p>
        <a:p>
          <a:pPr algn="l" rtl="0">
            <a:defRPr sz="1000"/>
          </a:pPr>
          <a:r>
            <a:rPr lang="en-GB" sz="1200" b="1" i="0" strike="noStrike">
              <a:solidFill>
                <a:srgbClr val="000000"/>
              </a:solidFill>
              <a:latin typeface="Comic Sans MS"/>
            </a:rPr>
            <a:t>2</a:t>
          </a:r>
        </a:p>
      </xdr:txBody>
    </xdr:sp>
    <xdr:clientData/>
  </xdr:twoCellAnchor>
  <xdr:twoCellAnchor>
    <xdr:from>
      <xdr:col>10</xdr:col>
      <xdr:colOff>123825</xdr:colOff>
      <xdr:row>34</xdr:row>
      <xdr:rowOff>123825</xdr:rowOff>
    </xdr:from>
    <xdr:to>
      <xdr:col>10</xdr:col>
      <xdr:colOff>304800</xdr:colOff>
      <xdr:row>36</xdr:row>
      <xdr:rowOff>114300</xdr:rowOff>
    </xdr:to>
    <xdr:sp macro="" textlink="">
      <xdr:nvSpPr>
        <xdr:cNvPr id="38012" name="Text Box 124"/>
        <xdr:cNvSpPr txBox="1">
          <a:spLocks noChangeArrowheads="1"/>
        </xdr:cNvSpPr>
      </xdr:nvSpPr>
      <xdr:spPr bwMode="auto">
        <a:xfrm>
          <a:off x="3371850" y="10963275"/>
          <a:ext cx="180975" cy="485775"/>
        </a:xfrm>
        <a:prstGeom prst="rect">
          <a:avLst/>
        </a:prstGeom>
        <a:noFill/>
        <a:ln w="9525">
          <a:noFill/>
          <a:miter lim="800000"/>
          <a:headEnd/>
          <a:tailEnd/>
        </a:ln>
        <a:effectLst/>
      </xdr:spPr>
      <xdr:txBody>
        <a:bodyPr vertOverflow="clip" wrap="square" lIns="36576" tIns="41148" rIns="0" bIns="0" anchor="t" upright="1"/>
        <a:lstStyle/>
        <a:p>
          <a:pPr algn="l" rtl="0">
            <a:defRPr sz="1000"/>
          </a:pPr>
          <a:r>
            <a:rPr lang="en-GB" sz="1200" b="1" i="0" u="sng" strike="noStrike">
              <a:solidFill>
                <a:srgbClr val="000000"/>
              </a:solidFill>
              <a:latin typeface="Comic Sans MS"/>
            </a:rPr>
            <a:t>1</a:t>
          </a:r>
        </a:p>
        <a:p>
          <a:pPr algn="l" rtl="0">
            <a:defRPr sz="1000"/>
          </a:pPr>
          <a:r>
            <a:rPr lang="en-GB" sz="1200" b="1" i="0" strike="noStrike">
              <a:solidFill>
                <a:srgbClr val="000000"/>
              </a:solidFill>
              <a:latin typeface="Comic Sans MS"/>
            </a:rPr>
            <a:t>4</a:t>
          </a:r>
        </a:p>
      </xdr:txBody>
    </xdr:sp>
    <xdr:clientData/>
  </xdr:twoCellAnchor>
  <xdr:twoCellAnchor>
    <xdr:from>
      <xdr:col>11</xdr:col>
      <xdr:colOff>104775</xdr:colOff>
      <xdr:row>42</xdr:row>
      <xdr:rowOff>171450</xdr:rowOff>
    </xdr:from>
    <xdr:to>
      <xdr:col>11</xdr:col>
      <xdr:colOff>304800</xdr:colOff>
      <xdr:row>44</xdr:row>
      <xdr:rowOff>123825</xdr:rowOff>
    </xdr:to>
    <xdr:sp macro="" textlink="">
      <xdr:nvSpPr>
        <xdr:cNvPr id="38013" name="Text Box 125"/>
        <xdr:cNvSpPr txBox="1">
          <a:spLocks noChangeArrowheads="1"/>
        </xdr:cNvSpPr>
      </xdr:nvSpPr>
      <xdr:spPr bwMode="auto">
        <a:xfrm>
          <a:off x="3705225" y="13620750"/>
          <a:ext cx="200025" cy="485775"/>
        </a:xfrm>
        <a:prstGeom prst="rect">
          <a:avLst/>
        </a:prstGeom>
        <a:noFill/>
        <a:ln w="9525">
          <a:noFill/>
          <a:miter lim="800000"/>
          <a:headEnd/>
          <a:tailEnd/>
        </a:ln>
        <a:effectLst/>
      </xdr:spPr>
      <xdr:txBody>
        <a:bodyPr vertOverflow="clip" wrap="square" lIns="36576" tIns="41148" rIns="0" bIns="0" anchor="t" upright="1"/>
        <a:lstStyle/>
        <a:p>
          <a:pPr algn="l" rtl="0">
            <a:defRPr sz="1000"/>
          </a:pPr>
          <a:r>
            <a:rPr lang="en-GB" sz="1200" b="1" i="0" u="sng" strike="noStrike">
              <a:solidFill>
                <a:srgbClr val="000000"/>
              </a:solidFill>
              <a:latin typeface="Comic Sans MS"/>
            </a:rPr>
            <a:t>1</a:t>
          </a:r>
        </a:p>
        <a:p>
          <a:pPr algn="l" rtl="0">
            <a:defRPr sz="1000"/>
          </a:pPr>
          <a:r>
            <a:rPr lang="en-GB" sz="1200" b="1" i="0" strike="noStrike">
              <a:solidFill>
                <a:srgbClr val="000000"/>
              </a:solidFill>
              <a:latin typeface="Comic Sans MS"/>
            </a:rPr>
            <a:t>4</a:t>
          </a:r>
        </a:p>
      </xdr:txBody>
    </xdr:sp>
    <xdr:clientData/>
  </xdr:twoCellAnchor>
  <xdr:twoCellAnchor>
    <xdr:from>
      <xdr:col>1</xdr:col>
      <xdr:colOff>190500</xdr:colOff>
      <xdr:row>44</xdr:row>
      <xdr:rowOff>323850</xdr:rowOff>
    </xdr:from>
    <xdr:to>
      <xdr:col>2</xdr:col>
      <xdr:colOff>0</xdr:colOff>
      <xdr:row>46</xdr:row>
      <xdr:rowOff>123825</xdr:rowOff>
    </xdr:to>
    <xdr:sp macro="" textlink="">
      <xdr:nvSpPr>
        <xdr:cNvPr id="38014" name="Text Box 126"/>
        <xdr:cNvSpPr txBox="1">
          <a:spLocks noChangeArrowheads="1"/>
        </xdr:cNvSpPr>
      </xdr:nvSpPr>
      <xdr:spPr bwMode="auto">
        <a:xfrm>
          <a:off x="371475" y="14306550"/>
          <a:ext cx="161925" cy="514350"/>
        </a:xfrm>
        <a:prstGeom prst="rect">
          <a:avLst/>
        </a:prstGeom>
        <a:noFill/>
        <a:ln w="9525">
          <a:noFill/>
          <a:miter lim="800000"/>
          <a:headEnd/>
          <a:tailEnd/>
        </a:ln>
        <a:effectLst/>
      </xdr:spPr>
      <xdr:txBody>
        <a:bodyPr vertOverflow="clip" wrap="square" lIns="36576" tIns="41148" rIns="0" bIns="0" anchor="t" upright="1"/>
        <a:lstStyle/>
        <a:p>
          <a:pPr algn="l" rtl="0">
            <a:defRPr sz="1000"/>
          </a:pPr>
          <a:r>
            <a:rPr lang="en-GB" sz="1200" b="1" i="0" u="sng" strike="noStrike">
              <a:solidFill>
                <a:srgbClr val="000000"/>
              </a:solidFill>
              <a:latin typeface="Comic Sans MS"/>
            </a:rPr>
            <a:t>1</a:t>
          </a:r>
        </a:p>
        <a:p>
          <a:pPr algn="l" rtl="0">
            <a:defRPr sz="1000"/>
          </a:pPr>
          <a:r>
            <a:rPr lang="en-GB" sz="1200" b="1" i="0" strike="noStrike">
              <a:solidFill>
                <a:srgbClr val="000000"/>
              </a:solidFill>
              <a:latin typeface="Comic Sans MS"/>
            </a:rPr>
            <a:t>4</a:t>
          </a:r>
        </a:p>
      </xdr:txBody>
    </xdr:sp>
    <xdr:clientData/>
  </xdr:twoCellAnchor>
  <xdr:twoCellAnchor>
    <xdr:from>
      <xdr:col>5</xdr:col>
      <xdr:colOff>28575</xdr:colOff>
      <xdr:row>39</xdr:row>
      <xdr:rowOff>228600</xdr:rowOff>
    </xdr:from>
    <xdr:to>
      <xdr:col>7</xdr:col>
      <xdr:colOff>180975</xdr:colOff>
      <xdr:row>43</xdr:row>
      <xdr:rowOff>9525</xdr:rowOff>
    </xdr:to>
    <xdr:pic>
      <xdr:nvPicPr>
        <xdr:cNvPr id="3834999" name="Picture 127"/>
        <xdr:cNvPicPr>
          <a:picLocks noChangeAspect="1" noChangeArrowheads="1"/>
        </xdr:cNvPicPr>
      </xdr:nvPicPr>
      <xdr:blipFill>
        <a:blip xmlns:r="http://schemas.openxmlformats.org/officeDocument/2006/relationships" r:embed="rId3" cstate="print"/>
        <a:srcRect/>
        <a:stretch>
          <a:fillRect/>
        </a:stretch>
      </xdr:blipFill>
      <xdr:spPr bwMode="auto">
        <a:xfrm>
          <a:off x="1619250" y="12306300"/>
          <a:ext cx="857250" cy="1419225"/>
        </a:xfrm>
        <a:prstGeom prst="rect">
          <a:avLst/>
        </a:prstGeom>
        <a:noFill/>
        <a:ln w="9525">
          <a:noFill/>
          <a:miter lim="800000"/>
          <a:headEnd/>
          <a:tailEnd/>
        </a:ln>
      </xdr:spPr>
    </xdr:pic>
    <xdr:clientData/>
  </xdr:twoCellAnchor>
  <xdr:twoCellAnchor>
    <xdr:from>
      <xdr:col>7</xdr:col>
      <xdr:colOff>76200</xdr:colOff>
      <xdr:row>39</xdr:row>
      <xdr:rowOff>257175</xdr:rowOff>
    </xdr:from>
    <xdr:to>
      <xdr:col>9</xdr:col>
      <xdr:colOff>304800</xdr:colOff>
      <xdr:row>41</xdr:row>
      <xdr:rowOff>276225</xdr:rowOff>
    </xdr:to>
    <xdr:sp macro="" textlink="">
      <xdr:nvSpPr>
        <xdr:cNvPr id="38016" name="AutoShape 128"/>
        <xdr:cNvSpPr>
          <a:spLocks noChangeArrowheads="1"/>
        </xdr:cNvSpPr>
      </xdr:nvSpPr>
      <xdr:spPr bwMode="auto">
        <a:xfrm>
          <a:off x="2371725" y="12334875"/>
          <a:ext cx="857250" cy="838200"/>
        </a:xfrm>
        <a:prstGeom prst="wedgeRectCallout">
          <a:avLst>
            <a:gd name="adj1" fmla="val -80000"/>
            <a:gd name="adj2" fmla="val 0"/>
          </a:avLst>
        </a:prstGeom>
        <a:solidFill>
          <a:srgbClr val="00FFFF"/>
        </a:solidFill>
        <a:ln w="9525">
          <a:solidFill>
            <a:srgbClr val="000000"/>
          </a:solidFill>
          <a:miter lim="800000"/>
          <a:headEnd/>
          <a:tailEnd/>
        </a:ln>
        <a:effectLst/>
      </xdr:spPr>
      <xdr:txBody>
        <a:bodyPr vertOverflow="clip" wrap="square" lIns="27432" tIns="36576" rIns="0" bIns="0" anchor="t" upright="1"/>
        <a:lstStyle/>
        <a:p>
          <a:pPr algn="l" rtl="0">
            <a:defRPr sz="1000"/>
          </a:pPr>
          <a:r>
            <a:rPr lang="el-GR" sz="1000" b="1" i="0" strike="noStrike">
              <a:solidFill>
                <a:srgbClr val="000000"/>
              </a:solidFill>
              <a:latin typeface="Comic Sans MS"/>
            </a:rPr>
            <a:t>Εμείς έχουμε μόνο το 1/4 (πχ το μπλε μέρος)</a:t>
          </a:r>
        </a:p>
      </xdr:txBody>
    </xdr:sp>
    <xdr:clientData/>
  </xdr:twoCellAnchor>
  <xdr:twoCellAnchor>
    <xdr:from>
      <xdr:col>17</xdr:col>
      <xdr:colOff>276225</xdr:colOff>
      <xdr:row>43</xdr:row>
      <xdr:rowOff>257175</xdr:rowOff>
    </xdr:from>
    <xdr:to>
      <xdr:col>18</xdr:col>
      <xdr:colOff>123825</xdr:colOff>
      <xdr:row>45</xdr:row>
      <xdr:rowOff>142875</xdr:rowOff>
    </xdr:to>
    <xdr:sp macro="" textlink="">
      <xdr:nvSpPr>
        <xdr:cNvPr id="38017" name="Text Box 129"/>
        <xdr:cNvSpPr txBox="1">
          <a:spLocks noChangeArrowheads="1"/>
        </xdr:cNvSpPr>
      </xdr:nvSpPr>
      <xdr:spPr bwMode="auto">
        <a:xfrm>
          <a:off x="5991225" y="13973175"/>
          <a:ext cx="200025" cy="485775"/>
        </a:xfrm>
        <a:prstGeom prst="rect">
          <a:avLst/>
        </a:prstGeom>
        <a:noFill/>
        <a:ln w="9525">
          <a:noFill/>
          <a:miter lim="800000"/>
          <a:headEnd/>
          <a:tailEnd/>
        </a:ln>
        <a:effectLst/>
      </xdr:spPr>
      <xdr:txBody>
        <a:bodyPr vertOverflow="clip" wrap="square" lIns="36576" tIns="41148" rIns="0" bIns="0" anchor="t" upright="1"/>
        <a:lstStyle/>
        <a:p>
          <a:pPr algn="l" rtl="0">
            <a:defRPr sz="1000"/>
          </a:pPr>
          <a:r>
            <a:rPr lang="en-GB" sz="1200" b="1" i="0" u="sng" strike="noStrike">
              <a:solidFill>
                <a:srgbClr val="000000"/>
              </a:solidFill>
              <a:latin typeface="Comic Sans MS"/>
            </a:rPr>
            <a:t>1</a:t>
          </a:r>
        </a:p>
        <a:p>
          <a:pPr algn="l" rtl="0">
            <a:defRPr sz="1000"/>
          </a:pPr>
          <a:r>
            <a:rPr lang="en-GB" sz="1200" b="1" i="0" strike="noStrike">
              <a:solidFill>
                <a:srgbClr val="000000"/>
              </a:solidFill>
              <a:latin typeface="Comic Sans MS"/>
            </a:rPr>
            <a:t>2</a:t>
          </a:r>
        </a:p>
      </xdr:txBody>
    </xdr:sp>
    <xdr:clientData/>
  </xdr:twoCellAnchor>
  <xdr:twoCellAnchor>
    <xdr:from>
      <xdr:col>8</xdr:col>
      <xdr:colOff>47625</xdr:colOff>
      <xdr:row>42</xdr:row>
      <xdr:rowOff>152400</xdr:rowOff>
    </xdr:from>
    <xdr:to>
      <xdr:col>9</xdr:col>
      <xdr:colOff>114300</xdr:colOff>
      <xdr:row>42</xdr:row>
      <xdr:rowOff>152400</xdr:rowOff>
    </xdr:to>
    <xdr:sp macro="" textlink="">
      <xdr:nvSpPr>
        <xdr:cNvPr id="3835002" name="Line 130"/>
        <xdr:cNvSpPr>
          <a:spLocks noChangeShapeType="1"/>
        </xdr:cNvSpPr>
      </xdr:nvSpPr>
      <xdr:spPr bwMode="auto">
        <a:xfrm flipV="1">
          <a:off x="2686050" y="13601700"/>
          <a:ext cx="352425" cy="0"/>
        </a:xfrm>
        <a:prstGeom prst="line">
          <a:avLst/>
        </a:prstGeom>
        <a:noFill/>
        <a:ln w="28575">
          <a:solidFill>
            <a:srgbClr val="FF0000"/>
          </a:solidFill>
          <a:round/>
          <a:headEnd/>
          <a:tailEnd type="triangle" w="med" len="med"/>
        </a:ln>
      </xdr:spPr>
    </xdr:sp>
    <xdr:clientData/>
  </xdr:twoCellAnchor>
  <xdr:twoCellAnchor>
    <xdr:from>
      <xdr:col>18</xdr:col>
      <xdr:colOff>76200</xdr:colOff>
      <xdr:row>41</xdr:row>
      <xdr:rowOff>19050</xdr:rowOff>
    </xdr:from>
    <xdr:to>
      <xdr:col>18</xdr:col>
      <xdr:colOff>276225</xdr:colOff>
      <xdr:row>41</xdr:row>
      <xdr:rowOff>504825</xdr:rowOff>
    </xdr:to>
    <xdr:sp macro="" textlink="">
      <xdr:nvSpPr>
        <xdr:cNvPr id="38019" name="Text Box 131"/>
        <xdr:cNvSpPr txBox="1">
          <a:spLocks noChangeArrowheads="1"/>
        </xdr:cNvSpPr>
      </xdr:nvSpPr>
      <xdr:spPr bwMode="auto">
        <a:xfrm>
          <a:off x="6143625" y="12915900"/>
          <a:ext cx="200025" cy="485775"/>
        </a:xfrm>
        <a:prstGeom prst="rect">
          <a:avLst/>
        </a:prstGeom>
        <a:noFill/>
        <a:ln w="9525">
          <a:noFill/>
          <a:miter lim="800000"/>
          <a:headEnd/>
          <a:tailEnd/>
        </a:ln>
        <a:effectLst/>
      </xdr:spPr>
      <xdr:txBody>
        <a:bodyPr vertOverflow="clip" wrap="square" lIns="27432" tIns="32004" rIns="0" bIns="0" anchor="t" upright="1"/>
        <a:lstStyle/>
        <a:p>
          <a:pPr algn="l" rtl="0">
            <a:defRPr sz="1000"/>
          </a:pPr>
          <a:r>
            <a:rPr lang="en-GB" sz="800" b="1" i="0" u="sng" strike="noStrike">
              <a:solidFill>
                <a:srgbClr val="FF0000"/>
              </a:solidFill>
              <a:latin typeface="Comic Sans MS"/>
            </a:rPr>
            <a:t>1</a:t>
          </a:r>
        </a:p>
        <a:p>
          <a:pPr algn="l" rtl="0">
            <a:defRPr sz="1000"/>
          </a:pPr>
          <a:r>
            <a:rPr lang="en-GB" sz="800" b="1" i="0" strike="noStrike">
              <a:solidFill>
                <a:srgbClr val="FF0000"/>
              </a:solidFill>
              <a:latin typeface="Comic Sans MS"/>
            </a:rPr>
            <a:t>4</a:t>
          </a:r>
        </a:p>
      </xdr:txBody>
    </xdr:sp>
    <xdr:clientData/>
  </xdr:twoCellAnchor>
  <xdr:twoCellAnchor>
    <xdr:from>
      <xdr:col>11</xdr:col>
      <xdr:colOff>66675</xdr:colOff>
      <xdr:row>40</xdr:row>
      <xdr:rowOff>266700</xdr:rowOff>
    </xdr:from>
    <xdr:to>
      <xdr:col>11</xdr:col>
      <xdr:colOff>266700</xdr:colOff>
      <xdr:row>41</xdr:row>
      <xdr:rowOff>200025</xdr:rowOff>
    </xdr:to>
    <xdr:sp macro="" textlink="">
      <xdr:nvSpPr>
        <xdr:cNvPr id="38021" name="Text Box 133"/>
        <xdr:cNvSpPr txBox="1">
          <a:spLocks noChangeArrowheads="1"/>
        </xdr:cNvSpPr>
      </xdr:nvSpPr>
      <xdr:spPr bwMode="auto">
        <a:xfrm>
          <a:off x="3667125" y="12611100"/>
          <a:ext cx="200025" cy="485775"/>
        </a:xfrm>
        <a:prstGeom prst="rect">
          <a:avLst/>
        </a:prstGeom>
        <a:noFill/>
        <a:ln w="9525">
          <a:noFill/>
          <a:miter lim="800000"/>
          <a:headEnd/>
          <a:tailEnd/>
        </a:ln>
        <a:effectLst/>
      </xdr:spPr>
      <xdr:txBody>
        <a:bodyPr vertOverflow="clip" wrap="square" lIns="36576" tIns="41148" rIns="0" bIns="0" anchor="t" upright="1"/>
        <a:lstStyle/>
        <a:p>
          <a:pPr algn="l" rtl="0">
            <a:defRPr sz="1000"/>
          </a:pPr>
          <a:r>
            <a:rPr lang="en-GB" sz="1200" b="1" i="0" u="sng" strike="noStrike">
              <a:solidFill>
                <a:srgbClr val="FF0000"/>
              </a:solidFill>
              <a:latin typeface="Comic Sans MS"/>
            </a:rPr>
            <a:t>1</a:t>
          </a:r>
        </a:p>
        <a:p>
          <a:pPr algn="l" rtl="0">
            <a:defRPr sz="1000"/>
          </a:pPr>
          <a:r>
            <a:rPr lang="en-GB" sz="1200" b="1" i="0" strike="noStrike">
              <a:solidFill>
                <a:srgbClr val="FF0000"/>
              </a:solidFill>
              <a:latin typeface="Comic Sans MS"/>
            </a:rPr>
            <a:t>4</a:t>
          </a:r>
        </a:p>
      </xdr:txBody>
    </xdr:sp>
    <xdr:clientData/>
  </xdr:twoCellAnchor>
  <xdr:twoCellAnchor>
    <xdr:from>
      <xdr:col>1</xdr:col>
      <xdr:colOff>333375</xdr:colOff>
      <xdr:row>40</xdr:row>
      <xdr:rowOff>0</xdr:rowOff>
    </xdr:from>
    <xdr:to>
      <xdr:col>1</xdr:col>
      <xdr:colOff>342900</xdr:colOff>
      <xdr:row>42</xdr:row>
      <xdr:rowOff>9525</xdr:rowOff>
    </xdr:to>
    <xdr:sp macro="" textlink="">
      <xdr:nvSpPr>
        <xdr:cNvPr id="3835005" name="Line 134"/>
        <xdr:cNvSpPr>
          <a:spLocks noChangeShapeType="1"/>
        </xdr:cNvSpPr>
      </xdr:nvSpPr>
      <xdr:spPr bwMode="auto">
        <a:xfrm>
          <a:off x="514350" y="12344400"/>
          <a:ext cx="9525" cy="1114425"/>
        </a:xfrm>
        <a:prstGeom prst="line">
          <a:avLst/>
        </a:prstGeom>
        <a:noFill/>
        <a:ln w="9525">
          <a:solidFill>
            <a:srgbClr val="00FFFF"/>
          </a:solidFill>
          <a:prstDash val="sysDot"/>
          <a:round/>
          <a:headEnd/>
          <a:tailEnd/>
        </a:ln>
      </xdr:spPr>
    </xdr:sp>
    <xdr:clientData/>
  </xdr:twoCellAnchor>
  <xdr:twoCellAnchor>
    <xdr:from>
      <xdr:col>3</xdr:col>
      <xdr:colOff>342900</xdr:colOff>
      <xdr:row>40</xdr:row>
      <xdr:rowOff>19050</xdr:rowOff>
    </xdr:from>
    <xdr:to>
      <xdr:col>4</xdr:col>
      <xdr:colOff>0</xdr:colOff>
      <xdr:row>42</xdr:row>
      <xdr:rowOff>28575</xdr:rowOff>
    </xdr:to>
    <xdr:sp macro="" textlink="">
      <xdr:nvSpPr>
        <xdr:cNvPr id="3835006" name="Line 135"/>
        <xdr:cNvSpPr>
          <a:spLocks noChangeShapeType="1"/>
        </xdr:cNvSpPr>
      </xdr:nvSpPr>
      <xdr:spPr bwMode="auto">
        <a:xfrm>
          <a:off x="1228725" y="12363450"/>
          <a:ext cx="9525" cy="1114425"/>
        </a:xfrm>
        <a:prstGeom prst="line">
          <a:avLst/>
        </a:prstGeom>
        <a:noFill/>
        <a:ln w="9525">
          <a:solidFill>
            <a:srgbClr val="00FFFF"/>
          </a:solidFill>
          <a:prstDash val="sysDot"/>
          <a:round/>
          <a:headEnd/>
          <a:tailEnd/>
        </a:ln>
      </xdr:spPr>
    </xdr:sp>
    <xdr:clientData/>
  </xdr:twoCellAnchor>
  <xdr:twoCellAnchor>
    <xdr:from>
      <xdr:col>12</xdr:col>
      <xdr:colOff>19050</xdr:colOff>
      <xdr:row>39</xdr:row>
      <xdr:rowOff>247650</xdr:rowOff>
    </xdr:from>
    <xdr:to>
      <xdr:col>14</xdr:col>
      <xdr:colOff>247650</xdr:colOff>
      <xdr:row>43</xdr:row>
      <xdr:rowOff>28575</xdr:rowOff>
    </xdr:to>
    <xdr:pic>
      <xdr:nvPicPr>
        <xdr:cNvPr id="3835007" name="Picture 136"/>
        <xdr:cNvPicPr>
          <a:picLocks noChangeAspect="1" noChangeArrowheads="1"/>
        </xdr:cNvPicPr>
      </xdr:nvPicPr>
      <xdr:blipFill>
        <a:blip xmlns:r="http://schemas.openxmlformats.org/officeDocument/2006/relationships" r:embed="rId3" cstate="print"/>
        <a:srcRect/>
        <a:stretch>
          <a:fillRect/>
        </a:stretch>
      </xdr:blipFill>
      <xdr:spPr bwMode="auto">
        <a:xfrm>
          <a:off x="3971925" y="12325350"/>
          <a:ext cx="933450" cy="1419225"/>
        </a:xfrm>
        <a:prstGeom prst="rect">
          <a:avLst/>
        </a:prstGeom>
        <a:noFill/>
        <a:ln w="9525">
          <a:noFill/>
          <a:miter lim="800000"/>
          <a:headEnd/>
          <a:tailEnd/>
        </a:ln>
      </xdr:spPr>
    </xdr:pic>
    <xdr:clientData/>
  </xdr:twoCellAnchor>
  <xdr:twoCellAnchor>
    <xdr:from>
      <xdr:col>14</xdr:col>
      <xdr:colOff>180975</xdr:colOff>
      <xdr:row>39</xdr:row>
      <xdr:rowOff>9525</xdr:rowOff>
    </xdr:from>
    <xdr:to>
      <xdr:col>16</xdr:col>
      <xdr:colOff>28575</xdr:colOff>
      <xdr:row>41</xdr:row>
      <xdr:rowOff>476250</xdr:rowOff>
    </xdr:to>
    <xdr:sp macro="" textlink="">
      <xdr:nvSpPr>
        <xdr:cNvPr id="38025" name="AutoShape 137"/>
        <xdr:cNvSpPr>
          <a:spLocks noChangeArrowheads="1"/>
        </xdr:cNvSpPr>
      </xdr:nvSpPr>
      <xdr:spPr bwMode="auto">
        <a:xfrm>
          <a:off x="4838700" y="12087225"/>
          <a:ext cx="552450" cy="1285875"/>
        </a:xfrm>
        <a:prstGeom prst="wedgeRectCallout">
          <a:avLst>
            <a:gd name="adj1" fmla="val -100000"/>
            <a:gd name="adj2" fmla="val 13704"/>
          </a:avLst>
        </a:prstGeom>
        <a:solidFill>
          <a:srgbClr val="00FFFF"/>
        </a:solidFill>
        <a:ln w="9525">
          <a:solidFill>
            <a:srgbClr val="000000"/>
          </a:solidFill>
          <a:miter lim="800000"/>
          <a:headEnd/>
          <a:tailEnd/>
        </a:ln>
        <a:effectLst/>
      </xdr:spPr>
      <xdr:txBody>
        <a:bodyPr vertOverflow="clip" wrap="square" lIns="27432" tIns="36576" rIns="0" bIns="0" anchor="t" upright="1"/>
        <a:lstStyle/>
        <a:p>
          <a:pPr algn="l" rtl="0">
            <a:defRPr sz="1000"/>
          </a:pPr>
          <a:r>
            <a:rPr lang="el-GR" sz="1000" b="1" i="0" strike="noStrike">
              <a:solidFill>
                <a:srgbClr val="000000"/>
              </a:solidFill>
              <a:latin typeface="Comic Sans MS"/>
            </a:rPr>
            <a:t>Το 1/2 στο 1/4 χωρά μόνο μισή φορά</a:t>
          </a:r>
        </a:p>
      </xdr:txBody>
    </xdr:sp>
    <xdr:clientData/>
  </xdr:twoCellAnchor>
  <xdr:twoCellAnchor>
    <xdr:from>
      <xdr:col>15</xdr:col>
      <xdr:colOff>152400</xdr:colOff>
      <xdr:row>42</xdr:row>
      <xdr:rowOff>76200</xdr:rowOff>
    </xdr:from>
    <xdr:to>
      <xdr:col>16</xdr:col>
      <xdr:colOff>152400</xdr:colOff>
      <xdr:row>42</xdr:row>
      <xdr:rowOff>85725</xdr:rowOff>
    </xdr:to>
    <xdr:sp macro="" textlink="">
      <xdr:nvSpPr>
        <xdr:cNvPr id="3835009" name="Line 140"/>
        <xdr:cNvSpPr>
          <a:spLocks noChangeShapeType="1"/>
        </xdr:cNvSpPr>
      </xdr:nvSpPr>
      <xdr:spPr bwMode="auto">
        <a:xfrm flipV="1">
          <a:off x="5162550" y="13525500"/>
          <a:ext cx="352425" cy="9525"/>
        </a:xfrm>
        <a:prstGeom prst="line">
          <a:avLst/>
        </a:prstGeom>
        <a:noFill/>
        <a:ln w="28575">
          <a:solidFill>
            <a:srgbClr val="FF0000"/>
          </a:solidFill>
          <a:round/>
          <a:headEnd/>
          <a:tailEnd type="triangle" w="med" len="med"/>
        </a:ln>
      </xdr:spPr>
    </xdr:sp>
    <xdr:clientData/>
  </xdr:twoCellAnchor>
  <xdr:twoCellAnchor>
    <xdr:from>
      <xdr:col>2</xdr:col>
      <xdr:colOff>85725</xdr:colOff>
      <xdr:row>47</xdr:row>
      <xdr:rowOff>171450</xdr:rowOff>
    </xdr:from>
    <xdr:to>
      <xdr:col>4</xdr:col>
      <xdr:colOff>247650</xdr:colOff>
      <xdr:row>49</xdr:row>
      <xdr:rowOff>219075</xdr:rowOff>
    </xdr:to>
    <xdr:sp macro="" textlink="">
      <xdr:nvSpPr>
        <xdr:cNvPr id="38029" name="WordArt 141"/>
        <xdr:cNvSpPr>
          <a:spLocks noChangeArrowheads="1" noChangeShapeType="1" noTextEdit="1"/>
        </xdr:cNvSpPr>
      </xdr:nvSpPr>
      <xdr:spPr bwMode="auto">
        <a:xfrm>
          <a:off x="619125" y="15249525"/>
          <a:ext cx="866775" cy="523875"/>
        </a:xfrm>
        <a:prstGeom prst="rect">
          <a:avLst/>
        </a:prstGeom>
      </xdr:spPr>
      <xdr:txBody>
        <a:bodyPr wrap="none" fromWordArt="1">
          <a:prstTxWarp prst="textPlain">
            <a:avLst>
              <a:gd name="adj" fmla="val 50000"/>
            </a:avLst>
          </a:prstTxWarp>
        </a:bodyPr>
        <a:lstStyle/>
        <a:p>
          <a:pPr algn="ctr" rtl="0"/>
          <a:r>
            <a:rPr lang="el-GR" sz="3600" kern="10" spc="0">
              <a:ln w="9525">
                <a:noFill/>
                <a:round/>
                <a:headEnd/>
                <a:tailEnd/>
              </a:ln>
              <a:solidFill>
                <a:srgbClr val="336699"/>
              </a:solidFill>
              <a:effectLst>
                <a:outerShdw dist="45791" dir="2021404" algn="ctr" rotWithShape="0">
                  <a:srgbClr val="C0C0C0"/>
                </a:outerShdw>
              </a:effectLst>
              <a:latin typeface="Times New Roman"/>
              <a:cs typeface="Times New Roman"/>
            </a:rPr>
            <a:t>'Αρα</a:t>
          </a:r>
          <a:endParaRPr lang="en-GB" sz="3600" kern="10" spc="0">
            <a:ln w="9525">
              <a:noFill/>
              <a:round/>
              <a:headEnd/>
              <a:tailEnd/>
            </a:ln>
            <a:solidFill>
              <a:srgbClr val="336699"/>
            </a:solidFill>
            <a:effectLst>
              <a:outerShdw dist="45791" dir="2021404" algn="ctr" rotWithShape="0">
                <a:srgbClr val="C0C0C0"/>
              </a:outerShdw>
            </a:effectLst>
            <a:latin typeface="Times New Roman"/>
            <a:cs typeface="Times New Roman"/>
          </a:endParaRPr>
        </a:p>
      </xdr:txBody>
    </xdr:sp>
    <xdr:clientData/>
  </xdr:twoCellAnchor>
  <xdr:twoCellAnchor>
    <xdr:from>
      <xdr:col>5</xdr:col>
      <xdr:colOff>171450</xdr:colOff>
      <xdr:row>37</xdr:row>
      <xdr:rowOff>238125</xdr:rowOff>
    </xdr:from>
    <xdr:to>
      <xdr:col>5</xdr:col>
      <xdr:colOff>200025</xdr:colOff>
      <xdr:row>39</xdr:row>
      <xdr:rowOff>209550</xdr:rowOff>
    </xdr:to>
    <xdr:sp macro="" textlink="">
      <xdr:nvSpPr>
        <xdr:cNvPr id="3835011" name="Line 142"/>
        <xdr:cNvSpPr>
          <a:spLocks noChangeShapeType="1"/>
        </xdr:cNvSpPr>
      </xdr:nvSpPr>
      <xdr:spPr bwMode="auto">
        <a:xfrm flipH="1">
          <a:off x="1762125" y="11820525"/>
          <a:ext cx="28575" cy="466725"/>
        </a:xfrm>
        <a:prstGeom prst="line">
          <a:avLst/>
        </a:prstGeom>
        <a:noFill/>
        <a:ln w="28575">
          <a:solidFill>
            <a:srgbClr val="FF0000"/>
          </a:solidFill>
          <a:round/>
          <a:headEnd/>
          <a:tailEnd type="triangle" w="med" len="med"/>
        </a:ln>
      </xdr:spPr>
    </xdr:sp>
    <xdr:clientData/>
  </xdr:twoCellAnchor>
  <xdr:twoCellAnchor>
    <xdr:from>
      <xdr:col>4</xdr:col>
      <xdr:colOff>66675</xdr:colOff>
      <xdr:row>55</xdr:row>
      <xdr:rowOff>19050</xdr:rowOff>
    </xdr:from>
    <xdr:to>
      <xdr:col>4</xdr:col>
      <xdr:colOff>314325</xdr:colOff>
      <xdr:row>56</xdr:row>
      <xdr:rowOff>228600</xdr:rowOff>
    </xdr:to>
    <xdr:sp macro="" textlink="">
      <xdr:nvSpPr>
        <xdr:cNvPr id="38031" name="Text Box 143"/>
        <xdr:cNvSpPr txBox="1">
          <a:spLocks noChangeArrowheads="1"/>
        </xdr:cNvSpPr>
      </xdr:nvSpPr>
      <xdr:spPr bwMode="auto">
        <a:xfrm>
          <a:off x="1304925" y="17716500"/>
          <a:ext cx="24765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55</xdr:row>
      <xdr:rowOff>66675</xdr:rowOff>
    </xdr:from>
    <xdr:to>
      <xdr:col>2</xdr:col>
      <xdr:colOff>371475</xdr:colOff>
      <xdr:row>56</xdr:row>
      <xdr:rowOff>276225</xdr:rowOff>
    </xdr:to>
    <xdr:sp macro="" textlink="">
      <xdr:nvSpPr>
        <xdr:cNvPr id="38032" name="Text Box 144"/>
        <xdr:cNvSpPr txBox="1">
          <a:spLocks noChangeArrowheads="1"/>
        </xdr:cNvSpPr>
      </xdr:nvSpPr>
      <xdr:spPr bwMode="auto">
        <a:xfrm>
          <a:off x="581025" y="17764125"/>
          <a:ext cx="304800" cy="4667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8</xdr:col>
      <xdr:colOff>19050</xdr:colOff>
      <xdr:row>55</xdr:row>
      <xdr:rowOff>47625</xdr:rowOff>
    </xdr:from>
    <xdr:to>
      <xdr:col>9</xdr:col>
      <xdr:colOff>9525</xdr:colOff>
      <xdr:row>56</xdr:row>
      <xdr:rowOff>257175</xdr:rowOff>
    </xdr:to>
    <xdr:sp macro="" textlink="">
      <xdr:nvSpPr>
        <xdr:cNvPr id="38033" name="Text Box 145"/>
        <xdr:cNvSpPr txBox="1">
          <a:spLocks noChangeArrowheads="1"/>
        </xdr:cNvSpPr>
      </xdr:nvSpPr>
      <xdr:spPr bwMode="auto">
        <a:xfrm>
          <a:off x="2657475" y="17745075"/>
          <a:ext cx="276225"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55</xdr:row>
      <xdr:rowOff>38100</xdr:rowOff>
    </xdr:from>
    <xdr:to>
      <xdr:col>6</xdr:col>
      <xdr:colOff>333375</xdr:colOff>
      <xdr:row>56</xdr:row>
      <xdr:rowOff>247650</xdr:rowOff>
    </xdr:to>
    <xdr:sp macro="" textlink="">
      <xdr:nvSpPr>
        <xdr:cNvPr id="38034" name="Text Box 146"/>
        <xdr:cNvSpPr txBox="1">
          <a:spLocks noChangeArrowheads="1"/>
        </xdr:cNvSpPr>
      </xdr:nvSpPr>
      <xdr:spPr bwMode="auto">
        <a:xfrm>
          <a:off x="1952625" y="17735550"/>
          <a:ext cx="32385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10</xdr:col>
      <xdr:colOff>57150</xdr:colOff>
      <xdr:row>55</xdr:row>
      <xdr:rowOff>47625</xdr:rowOff>
    </xdr:from>
    <xdr:to>
      <xdr:col>10</xdr:col>
      <xdr:colOff>304800</xdr:colOff>
      <xdr:row>56</xdr:row>
      <xdr:rowOff>257175</xdr:rowOff>
    </xdr:to>
    <xdr:sp macro="" textlink="">
      <xdr:nvSpPr>
        <xdr:cNvPr id="38035" name="Text Box 147"/>
        <xdr:cNvSpPr txBox="1">
          <a:spLocks noChangeArrowheads="1"/>
        </xdr:cNvSpPr>
      </xdr:nvSpPr>
      <xdr:spPr bwMode="auto">
        <a:xfrm>
          <a:off x="3305175" y="17745075"/>
          <a:ext cx="24765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17</xdr:col>
      <xdr:colOff>266700</xdr:colOff>
      <xdr:row>40</xdr:row>
      <xdr:rowOff>19050</xdr:rowOff>
    </xdr:from>
    <xdr:to>
      <xdr:col>18</xdr:col>
      <xdr:colOff>114300</xdr:colOff>
      <xdr:row>40</xdr:row>
      <xdr:rowOff>504825</xdr:rowOff>
    </xdr:to>
    <xdr:sp macro="" textlink="">
      <xdr:nvSpPr>
        <xdr:cNvPr id="38043" name="Text Box 155"/>
        <xdr:cNvSpPr txBox="1">
          <a:spLocks noChangeArrowheads="1"/>
        </xdr:cNvSpPr>
      </xdr:nvSpPr>
      <xdr:spPr bwMode="auto">
        <a:xfrm>
          <a:off x="5981700" y="12363450"/>
          <a:ext cx="200025" cy="485775"/>
        </a:xfrm>
        <a:prstGeom prst="rect">
          <a:avLst/>
        </a:prstGeom>
        <a:solidFill>
          <a:srgbClr val="00FFFF"/>
        </a:solidFill>
        <a:ln w="9525">
          <a:noFill/>
          <a:miter lim="800000"/>
          <a:headEnd/>
          <a:tailEnd/>
        </a:ln>
        <a:effectLst/>
      </xdr:spPr>
      <xdr:txBody>
        <a:bodyPr vertOverflow="clip" wrap="square" lIns="36576" tIns="41148" rIns="0" bIns="0" anchor="t" upright="1"/>
        <a:lstStyle/>
        <a:p>
          <a:pPr algn="l" rtl="0">
            <a:defRPr sz="1000"/>
          </a:pPr>
          <a:r>
            <a:rPr lang="en-GB" sz="1200" b="1" i="0" u="sng" strike="noStrike">
              <a:solidFill>
                <a:srgbClr val="000000"/>
              </a:solidFill>
              <a:latin typeface="Comic Sans MS"/>
            </a:rPr>
            <a:t>1</a:t>
          </a:r>
        </a:p>
        <a:p>
          <a:pPr algn="l" rtl="0">
            <a:defRPr sz="1000"/>
          </a:pPr>
          <a:r>
            <a:rPr lang="en-GB" sz="1200" b="1" i="0" strike="noStrike">
              <a:solidFill>
                <a:srgbClr val="000000"/>
              </a:solidFill>
              <a:latin typeface="Comic Sans MS"/>
            </a:rPr>
            <a:t>2</a:t>
          </a:r>
        </a:p>
      </xdr:txBody>
    </xdr:sp>
    <xdr:clientData/>
  </xdr:twoCellAnchor>
  <xdr:twoCellAnchor>
    <xdr:from>
      <xdr:col>17</xdr:col>
      <xdr:colOff>95250</xdr:colOff>
      <xdr:row>40</xdr:row>
      <xdr:rowOff>542925</xdr:rowOff>
    </xdr:from>
    <xdr:to>
      <xdr:col>17</xdr:col>
      <xdr:colOff>295275</xdr:colOff>
      <xdr:row>41</xdr:row>
      <xdr:rowOff>476250</xdr:rowOff>
    </xdr:to>
    <xdr:sp macro="" textlink="">
      <xdr:nvSpPr>
        <xdr:cNvPr id="38044" name="Text Box 156"/>
        <xdr:cNvSpPr txBox="1">
          <a:spLocks noChangeArrowheads="1"/>
        </xdr:cNvSpPr>
      </xdr:nvSpPr>
      <xdr:spPr bwMode="auto">
        <a:xfrm>
          <a:off x="5810250" y="12887325"/>
          <a:ext cx="200025" cy="485775"/>
        </a:xfrm>
        <a:prstGeom prst="rect">
          <a:avLst/>
        </a:prstGeom>
        <a:noFill/>
        <a:ln w="9525">
          <a:noFill/>
          <a:miter lim="800000"/>
          <a:headEnd/>
          <a:tailEnd/>
        </a:ln>
        <a:effectLst/>
      </xdr:spPr>
      <xdr:txBody>
        <a:bodyPr vertOverflow="clip" wrap="square" lIns="27432" tIns="32004" rIns="0" bIns="0" anchor="t" upright="1"/>
        <a:lstStyle/>
        <a:p>
          <a:pPr algn="l" rtl="0">
            <a:defRPr sz="1000"/>
          </a:pPr>
          <a:r>
            <a:rPr lang="en-GB" sz="800" b="1" i="0" u="sng" strike="noStrike">
              <a:solidFill>
                <a:srgbClr val="FF0000"/>
              </a:solidFill>
              <a:latin typeface="Comic Sans MS"/>
            </a:rPr>
            <a:t>1</a:t>
          </a:r>
        </a:p>
        <a:p>
          <a:pPr algn="l" rtl="0">
            <a:defRPr sz="1000"/>
          </a:pPr>
          <a:r>
            <a:rPr lang="en-GB" sz="800" b="1" i="0" strike="noStrike">
              <a:solidFill>
                <a:srgbClr val="FF0000"/>
              </a:solidFill>
              <a:latin typeface="Comic Sans MS"/>
            </a:rPr>
            <a:t>4</a:t>
          </a:r>
        </a:p>
      </xdr:txBody>
    </xdr:sp>
    <xdr:clientData/>
  </xdr:twoCellAnchor>
  <xdr:twoCellAnchor>
    <xdr:from>
      <xdr:col>17</xdr:col>
      <xdr:colOff>66675</xdr:colOff>
      <xdr:row>13</xdr:row>
      <xdr:rowOff>304800</xdr:rowOff>
    </xdr:from>
    <xdr:to>
      <xdr:col>17</xdr:col>
      <xdr:colOff>266700</xdr:colOff>
      <xdr:row>14</xdr:row>
      <xdr:rowOff>238125</xdr:rowOff>
    </xdr:to>
    <xdr:sp macro="" textlink="">
      <xdr:nvSpPr>
        <xdr:cNvPr id="38045" name="Text Box 157"/>
        <xdr:cNvSpPr txBox="1">
          <a:spLocks noChangeArrowheads="1"/>
        </xdr:cNvSpPr>
      </xdr:nvSpPr>
      <xdr:spPr bwMode="auto">
        <a:xfrm>
          <a:off x="5781675" y="4133850"/>
          <a:ext cx="200025" cy="485775"/>
        </a:xfrm>
        <a:prstGeom prst="rect">
          <a:avLst/>
        </a:prstGeom>
        <a:noFill/>
        <a:ln w="9525">
          <a:noFill/>
          <a:miter lim="800000"/>
          <a:headEnd/>
          <a:tailEnd/>
        </a:ln>
        <a:effectLst/>
      </xdr:spPr>
      <xdr:txBody>
        <a:bodyPr vertOverflow="clip" wrap="square" lIns="36576" tIns="41148" rIns="0" bIns="0" anchor="t" upright="1"/>
        <a:lstStyle/>
        <a:p>
          <a:pPr algn="l" rtl="0">
            <a:defRPr sz="1000"/>
          </a:pPr>
          <a:r>
            <a:rPr lang="en-GB" sz="1200" b="1" i="0" u="sng" strike="noStrike">
              <a:solidFill>
                <a:srgbClr val="000000"/>
              </a:solidFill>
              <a:latin typeface="Comic Sans MS"/>
            </a:rPr>
            <a:t>1</a:t>
          </a:r>
        </a:p>
        <a:p>
          <a:pPr algn="l" rtl="0">
            <a:defRPr sz="1000"/>
          </a:pPr>
          <a:r>
            <a:rPr lang="en-GB" sz="1200" b="1" i="0" strike="noStrike">
              <a:solidFill>
                <a:srgbClr val="000000"/>
              </a:solidFill>
              <a:latin typeface="Comic Sans MS"/>
            </a:rPr>
            <a:t>4</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171450</xdr:colOff>
      <xdr:row>1</xdr:row>
      <xdr:rowOff>47625</xdr:rowOff>
    </xdr:from>
    <xdr:to>
      <xdr:col>11</xdr:col>
      <xdr:colOff>190500</xdr:colOff>
      <xdr:row>1</xdr:row>
      <xdr:rowOff>685800</xdr:rowOff>
    </xdr:to>
    <xdr:sp macro="" textlink="">
      <xdr:nvSpPr>
        <xdr:cNvPr id="24577" name="WordArt 1"/>
        <xdr:cNvSpPr>
          <a:spLocks noChangeArrowheads="1" noChangeShapeType="1" noTextEdit="1"/>
        </xdr:cNvSpPr>
      </xdr:nvSpPr>
      <xdr:spPr bwMode="auto">
        <a:xfrm>
          <a:off x="342900" y="142875"/>
          <a:ext cx="4562475" cy="638175"/>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rPr>
            <a:t>Μέγιστος Κοινός Διαιρέτης (Μ.Κ.Δ.)</a:t>
          </a:r>
          <a:endParaRPr lang="en-GB"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endParaRPr>
        </a:p>
      </xdr:txBody>
    </xdr:sp>
    <xdr:clientData/>
  </xdr:twoCellAnchor>
  <xdr:twoCellAnchor>
    <xdr:from>
      <xdr:col>14</xdr:col>
      <xdr:colOff>257175</xdr:colOff>
      <xdr:row>33</xdr:row>
      <xdr:rowOff>19050</xdr:rowOff>
    </xdr:from>
    <xdr:to>
      <xdr:col>15</xdr:col>
      <xdr:colOff>371475</xdr:colOff>
      <xdr:row>36</xdr:row>
      <xdr:rowOff>209550</xdr:rowOff>
    </xdr:to>
    <xdr:pic>
      <xdr:nvPicPr>
        <xdr:cNvPr id="3502330"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6257925" y="10906125"/>
          <a:ext cx="504825" cy="1152525"/>
        </a:xfrm>
        <a:prstGeom prst="rect">
          <a:avLst/>
        </a:prstGeom>
        <a:noFill/>
        <a:ln w="9525">
          <a:noFill/>
          <a:miter lim="800000"/>
          <a:headEnd/>
          <a:tailEnd/>
        </a:ln>
      </xdr:spPr>
    </xdr:pic>
    <xdr:clientData/>
  </xdr:twoCellAnchor>
  <xdr:twoCellAnchor>
    <xdr:from>
      <xdr:col>14</xdr:col>
      <xdr:colOff>142875</xdr:colOff>
      <xdr:row>7</xdr:row>
      <xdr:rowOff>114300</xdr:rowOff>
    </xdr:from>
    <xdr:to>
      <xdr:col>16</xdr:col>
      <xdr:colOff>219075</xdr:colOff>
      <xdr:row>11</xdr:row>
      <xdr:rowOff>200025</xdr:rowOff>
    </xdr:to>
    <xdr:pic>
      <xdr:nvPicPr>
        <xdr:cNvPr id="3502331"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6143625" y="2543175"/>
          <a:ext cx="895350" cy="1962150"/>
        </a:xfrm>
        <a:prstGeom prst="rect">
          <a:avLst/>
        </a:prstGeom>
        <a:noFill/>
        <a:ln w="9525">
          <a:noFill/>
          <a:miter lim="800000"/>
          <a:headEnd/>
          <a:tailEnd/>
        </a:ln>
      </xdr:spPr>
    </xdr:pic>
    <xdr:clientData/>
  </xdr:twoCellAnchor>
  <xdr:twoCellAnchor>
    <xdr:from>
      <xdr:col>8</xdr:col>
      <xdr:colOff>342900</xdr:colOff>
      <xdr:row>114</xdr:row>
      <xdr:rowOff>466725</xdr:rowOff>
    </xdr:from>
    <xdr:to>
      <xdr:col>15</xdr:col>
      <xdr:colOff>28575</xdr:colOff>
      <xdr:row>117</xdr:row>
      <xdr:rowOff>152400</xdr:rowOff>
    </xdr:to>
    <xdr:sp macro="" textlink="">
      <xdr:nvSpPr>
        <xdr:cNvPr id="24580" name="AutoShape 4" descr="Water droplets">
          <a:hlinkClick xmlns:r="http://schemas.openxmlformats.org/officeDocument/2006/relationships" r:id="rId3"/>
        </xdr:cNvPr>
        <xdr:cNvSpPr>
          <a:spLocks noChangeArrowheads="1"/>
        </xdr:cNvSpPr>
      </xdr:nvSpPr>
      <xdr:spPr bwMode="auto">
        <a:xfrm>
          <a:off x="3771900" y="31718250"/>
          <a:ext cx="2647950" cy="771525"/>
        </a:xfrm>
        <a:prstGeom prst="ribbon">
          <a:avLst>
            <a:gd name="adj1" fmla="val 12500"/>
            <a:gd name="adj2" fmla="val 50000"/>
          </a:avLst>
        </a:prstGeom>
        <a:blipFill dpi="0" rotWithShape="0">
          <a:blip xmlns:r="http://schemas.openxmlformats.org/officeDocument/2006/relationships" r:embed="rId4" cstate="print"/>
          <a:srcRect/>
          <a:tile tx="0" ty="0" sx="100000" sy="100000" flip="none" algn="tl"/>
        </a:blipFill>
        <a:ln w="9525">
          <a:solidFill>
            <a:srgbClr val="000000"/>
          </a:solidFill>
          <a:round/>
          <a:headEnd/>
          <a:tailEnd/>
        </a:ln>
      </xdr:spPr>
      <xdr:txBody>
        <a:bodyPr vertOverflow="clip" wrap="square" lIns="36576" tIns="45720" rIns="36576" bIns="45720" anchor="ctr" upright="1"/>
        <a:lstStyle/>
        <a:p>
          <a:pPr algn="ctr" rtl="0">
            <a:defRPr sz="1000"/>
          </a:pPr>
          <a:r>
            <a:rPr lang="el-GR" sz="1400" b="1" i="0" strike="noStrike">
              <a:solidFill>
                <a:srgbClr val="000000"/>
              </a:solidFill>
              <a:latin typeface="Comic Sans MS"/>
            </a:rPr>
            <a:t>ΕΠΙΣΤΡΟΦΗ</a:t>
          </a:r>
        </a:p>
      </xdr:txBody>
    </xdr:sp>
    <xdr:clientData/>
  </xdr:twoCellAnchor>
  <xdr:twoCellAnchor>
    <xdr:from>
      <xdr:col>11</xdr:col>
      <xdr:colOff>247650</xdr:colOff>
      <xdr:row>1</xdr:row>
      <xdr:rowOff>47625</xdr:rowOff>
    </xdr:from>
    <xdr:to>
      <xdr:col>16</xdr:col>
      <xdr:colOff>180975</xdr:colOff>
      <xdr:row>2</xdr:row>
      <xdr:rowOff>66675</xdr:rowOff>
    </xdr:to>
    <xdr:sp macro="" textlink="">
      <xdr:nvSpPr>
        <xdr:cNvPr id="24581" name="AutoShape 5" descr="Bouquet">
          <a:hlinkClick xmlns:r="http://schemas.openxmlformats.org/officeDocument/2006/relationships" r:id="rId5"/>
        </xdr:cNvPr>
        <xdr:cNvSpPr>
          <a:spLocks noChangeArrowheads="1"/>
        </xdr:cNvSpPr>
      </xdr:nvSpPr>
      <xdr:spPr bwMode="auto">
        <a:xfrm>
          <a:off x="4962525" y="142875"/>
          <a:ext cx="2038350" cy="752475"/>
        </a:xfrm>
        <a:prstGeom prst="ribbon">
          <a:avLst>
            <a:gd name="adj1" fmla="val 12500"/>
            <a:gd name="adj2" fmla="val 50000"/>
          </a:avLst>
        </a:prstGeom>
        <a:blipFill dpi="0" rotWithShape="0">
          <a:blip xmlns:r="http://schemas.openxmlformats.org/officeDocument/2006/relationships" r:embed="rId6" cstate="print"/>
          <a:srcRect/>
          <a:tile tx="0" ty="0" sx="100000" sy="100000" flip="none" algn="tl"/>
        </a:blipFill>
        <a:ln w="9525">
          <a:solidFill>
            <a:srgbClr val="000000"/>
          </a:solidFill>
          <a:round/>
          <a:headEnd/>
          <a:tailEnd/>
        </a:ln>
      </xdr:spPr>
      <xdr:txBody>
        <a:bodyPr vertOverflow="clip" wrap="square" lIns="27432" tIns="36576" rIns="27432" bIns="36576" anchor="ctr" upright="1"/>
        <a:lstStyle/>
        <a:p>
          <a:pPr algn="ctr" rtl="0">
            <a:defRPr sz="1000"/>
          </a:pPr>
          <a:r>
            <a:rPr lang="el-GR" sz="1000" b="1" i="0" strike="noStrike">
              <a:solidFill>
                <a:srgbClr val="000000"/>
              </a:solidFill>
              <a:latin typeface="Comic Sans MS"/>
            </a:rPr>
            <a:t>ΕΠΙΣΤΡΟΦΗ ΣΤΑ ΠΕΡΙΕΧΟΜΕΝΑ</a:t>
          </a:r>
        </a:p>
      </xdr:txBody>
    </xdr:sp>
    <xdr:clientData/>
  </xdr:twoCellAnchor>
  <xdr:twoCellAnchor>
    <xdr:from>
      <xdr:col>5</xdr:col>
      <xdr:colOff>419100</xdr:colOff>
      <xdr:row>5</xdr:row>
      <xdr:rowOff>323850</xdr:rowOff>
    </xdr:from>
    <xdr:to>
      <xdr:col>6</xdr:col>
      <xdr:colOff>342900</xdr:colOff>
      <xdr:row>7</xdr:row>
      <xdr:rowOff>123825</xdr:rowOff>
    </xdr:to>
    <xdr:sp macro="" textlink="">
      <xdr:nvSpPr>
        <xdr:cNvPr id="24582" name="Text Box 6"/>
        <xdr:cNvSpPr txBox="1">
          <a:spLocks noChangeArrowheads="1"/>
        </xdr:cNvSpPr>
      </xdr:nvSpPr>
      <xdr:spPr bwMode="auto">
        <a:xfrm>
          <a:off x="2381250" y="1933575"/>
          <a:ext cx="352425" cy="61912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u="sng" strike="noStrike">
              <a:solidFill>
                <a:srgbClr val="000000"/>
              </a:solidFill>
              <a:latin typeface="Comic Sans MS"/>
            </a:rPr>
            <a:t>4</a:t>
          </a:r>
        </a:p>
        <a:p>
          <a:pPr algn="ctr" rtl="0">
            <a:defRPr sz="1000"/>
          </a:pPr>
          <a:r>
            <a:rPr lang="en-GB" sz="1400" b="1" i="0" strike="noStrike">
              <a:solidFill>
                <a:srgbClr val="000000"/>
              </a:solidFill>
              <a:latin typeface="Comic Sans MS"/>
            </a:rPr>
            <a:t>8</a:t>
          </a:r>
        </a:p>
      </xdr:txBody>
    </xdr:sp>
    <xdr:clientData/>
  </xdr:twoCellAnchor>
  <xdr:twoCellAnchor>
    <xdr:from>
      <xdr:col>13</xdr:col>
      <xdr:colOff>19050</xdr:colOff>
      <xdr:row>8</xdr:row>
      <xdr:rowOff>504825</xdr:rowOff>
    </xdr:from>
    <xdr:to>
      <xdr:col>13</xdr:col>
      <xdr:colOff>304800</xdr:colOff>
      <xdr:row>10</xdr:row>
      <xdr:rowOff>133350</xdr:rowOff>
    </xdr:to>
    <xdr:sp macro="" textlink="">
      <xdr:nvSpPr>
        <xdr:cNvPr id="24583" name="Text Box 7"/>
        <xdr:cNvSpPr txBox="1">
          <a:spLocks noChangeArrowheads="1"/>
        </xdr:cNvSpPr>
      </xdr:nvSpPr>
      <xdr:spPr bwMode="auto">
        <a:xfrm>
          <a:off x="5591175" y="3343275"/>
          <a:ext cx="285750" cy="619125"/>
        </a:xfrm>
        <a:prstGeom prst="rect">
          <a:avLst/>
        </a:prstGeom>
        <a:noFill/>
        <a:ln w="9525">
          <a:noFill/>
          <a:miter lim="800000"/>
          <a:headEnd/>
          <a:tailEnd/>
        </a:ln>
      </xdr:spPr>
      <xdr:txBody>
        <a:bodyPr vertOverflow="clip" wrap="square" lIns="45720" tIns="50292" rIns="0" bIns="0" anchor="t" upright="1"/>
        <a:lstStyle/>
        <a:p>
          <a:pPr algn="l" rtl="0">
            <a:defRPr sz="1000"/>
          </a:pPr>
          <a:r>
            <a:rPr lang="en-GB" sz="1600" b="1" i="0" u="sng" strike="noStrike">
              <a:solidFill>
                <a:srgbClr val="0000FF"/>
              </a:solidFill>
              <a:latin typeface="Comic Sans MS"/>
            </a:rPr>
            <a:t>4</a:t>
          </a:r>
        </a:p>
        <a:p>
          <a:pPr algn="l" rtl="0">
            <a:defRPr sz="1000"/>
          </a:pPr>
          <a:r>
            <a:rPr lang="en-GB" sz="1600" b="1" i="0" strike="noStrike">
              <a:solidFill>
                <a:srgbClr val="0000FF"/>
              </a:solidFill>
              <a:latin typeface="Comic Sans MS"/>
            </a:rPr>
            <a:t>8</a:t>
          </a:r>
        </a:p>
      </xdr:txBody>
    </xdr:sp>
    <xdr:clientData/>
  </xdr:twoCellAnchor>
  <xdr:twoCellAnchor>
    <xdr:from>
      <xdr:col>7</xdr:col>
      <xdr:colOff>38100</xdr:colOff>
      <xdr:row>23</xdr:row>
      <xdr:rowOff>66675</xdr:rowOff>
    </xdr:from>
    <xdr:to>
      <xdr:col>7</xdr:col>
      <xdr:colOff>333375</xdr:colOff>
      <xdr:row>24</xdr:row>
      <xdr:rowOff>266700</xdr:rowOff>
    </xdr:to>
    <xdr:sp macro="" textlink="">
      <xdr:nvSpPr>
        <xdr:cNvPr id="24584" name="Text Box 8"/>
        <xdr:cNvSpPr txBox="1">
          <a:spLocks noChangeArrowheads="1"/>
        </xdr:cNvSpPr>
      </xdr:nvSpPr>
      <xdr:spPr bwMode="auto">
        <a:xfrm>
          <a:off x="2857500" y="7839075"/>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6</xdr:col>
      <xdr:colOff>114300</xdr:colOff>
      <xdr:row>28</xdr:row>
      <xdr:rowOff>28575</xdr:rowOff>
    </xdr:from>
    <xdr:to>
      <xdr:col>10</xdr:col>
      <xdr:colOff>323850</xdr:colOff>
      <xdr:row>28</xdr:row>
      <xdr:rowOff>542925</xdr:rowOff>
    </xdr:to>
    <xdr:sp macro="" textlink="">
      <xdr:nvSpPr>
        <xdr:cNvPr id="24585" name="WordArt 9"/>
        <xdr:cNvSpPr>
          <a:spLocks noChangeArrowheads="1" noChangeShapeType="1" noTextEdit="1"/>
        </xdr:cNvSpPr>
      </xdr:nvSpPr>
      <xdr:spPr bwMode="auto">
        <a:xfrm>
          <a:off x="2505075" y="9010650"/>
          <a:ext cx="2105025" cy="514350"/>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rPr>
            <a:t>Ασκήσεις</a:t>
          </a:r>
          <a:endParaRPr lang="en-GB"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endParaRPr>
        </a:p>
      </xdr:txBody>
    </xdr:sp>
    <xdr:clientData/>
  </xdr:twoCellAnchor>
  <xdr:twoCellAnchor>
    <xdr:from>
      <xdr:col>7</xdr:col>
      <xdr:colOff>9525</xdr:colOff>
      <xdr:row>115</xdr:row>
      <xdr:rowOff>47625</xdr:rowOff>
    </xdr:from>
    <xdr:to>
      <xdr:col>8</xdr:col>
      <xdr:colOff>85725</xdr:colOff>
      <xdr:row>119</xdr:row>
      <xdr:rowOff>180975</xdr:rowOff>
    </xdr:to>
    <xdr:pic>
      <xdr:nvPicPr>
        <xdr:cNvPr id="3502338"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2828925" y="31823025"/>
          <a:ext cx="685800" cy="1257300"/>
        </a:xfrm>
        <a:prstGeom prst="rect">
          <a:avLst/>
        </a:prstGeom>
        <a:noFill/>
        <a:ln w="9525">
          <a:noFill/>
          <a:miter lim="800000"/>
          <a:headEnd/>
          <a:tailEnd/>
        </a:ln>
      </xdr:spPr>
    </xdr:pic>
    <xdr:clientData/>
  </xdr:twoCellAnchor>
  <xdr:twoCellAnchor>
    <xdr:from>
      <xdr:col>6</xdr:col>
      <xdr:colOff>276225</xdr:colOff>
      <xdr:row>22</xdr:row>
      <xdr:rowOff>133350</xdr:rowOff>
    </xdr:from>
    <xdr:to>
      <xdr:col>7</xdr:col>
      <xdr:colOff>57150</xdr:colOff>
      <xdr:row>23</xdr:row>
      <xdr:rowOff>66675</xdr:rowOff>
    </xdr:to>
    <xdr:sp macro="" textlink="">
      <xdr:nvSpPr>
        <xdr:cNvPr id="3502339" name="Line 13"/>
        <xdr:cNvSpPr>
          <a:spLocks noChangeShapeType="1"/>
        </xdr:cNvSpPr>
      </xdr:nvSpPr>
      <xdr:spPr bwMode="auto">
        <a:xfrm flipV="1">
          <a:off x="2667000" y="7715250"/>
          <a:ext cx="209550" cy="123825"/>
        </a:xfrm>
        <a:prstGeom prst="line">
          <a:avLst/>
        </a:prstGeom>
        <a:noFill/>
        <a:ln w="22225">
          <a:solidFill>
            <a:srgbClr val="FF0000"/>
          </a:solidFill>
          <a:round/>
          <a:headEnd/>
          <a:tailEnd type="triangle" w="med" len="med"/>
        </a:ln>
      </xdr:spPr>
    </xdr:sp>
    <xdr:clientData/>
  </xdr:twoCellAnchor>
  <xdr:twoCellAnchor>
    <xdr:from>
      <xdr:col>6</xdr:col>
      <xdr:colOff>266700</xdr:colOff>
      <xdr:row>24</xdr:row>
      <xdr:rowOff>238125</xdr:rowOff>
    </xdr:from>
    <xdr:to>
      <xdr:col>7</xdr:col>
      <xdr:colOff>28575</xdr:colOff>
      <xdr:row>25</xdr:row>
      <xdr:rowOff>0</xdr:rowOff>
    </xdr:to>
    <xdr:sp macro="" textlink="">
      <xdr:nvSpPr>
        <xdr:cNvPr id="3502340" name="Line 14"/>
        <xdr:cNvSpPr>
          <a:spLocks noChangeShapeType="1"/>
        </xdr:cNvSpPr>
      </xdr:nvSpPr>
      <xdr:spPr bwMode="auto">
        <a:xfrm>
          <a:off x="2657475" y="8372475"/>
          <a:ext cx="190500" cy="123825"/>
        </a:xfrm>
        <a:prstGeom prst="line">
          <a:avLst/>
        </a:prstGeom>
        <a:noFill/>
        <a:ln w="22225">
          <a:solidFill>
            <a:srgbClr val="FF0000"/>
          </a:solidFill>
          <a:round/>
          <a:headEnd/>
          <a:tailEnd type="triangle" w="med" len="med"/>
        </a:ln>
      </xdr:spPr>
    </xdr:sp>
    <xdr:clientData/>
  </xdr:twoCellAnchor>
  <xdr:twoCellAnchor>
    <xdr:from>
      <xdr:col>1</xdr:col>
      <xdr:colOff>276225</xdr:colOff>
      <xdr:row>33</xdr:row>
      <xdr:rowOff>133350</xdr:rowOff>
    </xdr:from>
    <xdr:to>
      <xdr:col>2</xdr:col>
      <xdr:colOff>57150</xdr:colOff>
      <xdr:row>34</xdr:row>
      <xdr:rowOff>66675</xdr:rowOff>
    </xdr:to>
    <xdr:sp macro="" textlink="">
      <xdr:nvSpPr>
        <xdr:cNvPr id="3502341" name="Line 15"/>
        <xdr:cNvSpPr>
          <a:spLocks noChangeShapeType="1"/>
        </xdr:cNvSpPr>
      </xdr:nvSpPr>
      <xdr:spPr bwMode="auto">
        <a:xfrm flipV="1">
          <a:off x="447675" y="11020425"/>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35</xdr:row>
      <xdr:rowOff>238125</xdr:rowOff>
    </xdr:from>
    <xdr:to>
      <xdr:col>2</xdr:col>
      <xdr:colOff>28575</xdr:colOff>
      <xdr:row>36</xdr:row>
      <xdr:rowOff>0</xdr:rowOff>
    </xdr:to>
    <xdr:sp macro="" textlink="">
      <xdr:nvSpPr>
        <xdr:cNvPr id="3502342" name="Line 16"/>
        <xdr:cNvSpPr>
          <a:spLocks noChangeShapeType="1"/>
        </xdr:cNvSpPr>
      </xdr:nvSpPr>
      <xdr:spPr bwMode="auto">
        <a:xfrm>
          <a:off x="438150" y="11725275"/>
          <a:ext cx="190500" cy="123825"/>
        </a:xfrm>
        <a:prstGeom prst="line">
          <a:avLst/>
        </a:prstGeom>
        <a:noFill/>
        <a:ln w="22225">
          <a:solidFill>
            <a:srgbClr val="FF0000"/>
          </a:solidFill>
          <a:round/>
          <a:headEnd/>
          <a:tailEnd type="triangle" w="med" len="med"/>
        </a:ln>
      </xdr:spPr>
    </xdr:sp>
    <xdr:clientData/>
  </xdr:twoCellAnchor>
  <xdr:twoCellAnchor>
    <xdr:from>
      <xdr:col>2</xdr:col>
      <xdr:colOff>57150</xdr:colOff>
      <xdr:row>34</xdr:row>
      <xdr:rowOff>57150</xdr:rowOff>
    </xdr:from>
    <xdr:to>
      <xdr:col>2</xdr:col>
      <xdr:colOff>352425</xdr:colOff>
      <xdr:row>35</xdr:row>
      <xdr:rowOff>257175</xdr:rowOff>
    </xdr:to>
    <xdr:sp macro="" textlink="">
      <xdr:nvSpPr>
        <xdr:cNvPr id="24593" name="Text Box 17"/>
        <xdr:cNvSpPr txBox="1">
          <a:spLocks noChangeArrowheads="1"/>
        </xdr:cNvSpPr>
      </xdr:nvSpPr>
      <xdr:spPr bwMode="auto">
        <a:xfrm>
          <a:off x="657225" y="11182350"/>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9</xdr:col>
      <xdr:colOff>276225</xdr:colOff>
      <xdr:row>33</xdr:row>
      <xdr:rowOff>133350</xdr:rowOff>
    </xdr:from>
    <xdr:to>
      <xdr:col>10</xdr:col>
      <xdr:colOff>57150</xdr:colOff>
      <xdr:row>34</xdr:row>
      <xdr:rowOff>66675</xdr:rowOff>
    </xdr:to>
    <xdr:sp macro="" textlink="">
      <xdr:nvSpPr>
        <xdr:cNvPr id="3502344" name="Line 18"/>
        <xdr:cNvSpPr>
          <a:spLocks noChangeShapeType="1"/>
        </xdr:cNvSpPr>
      </xdr:nvSpPr>
      <xdr:spPr bwMode="auto">
        <a:xfrm flipV="1">
          <a:off x="4133850" y="11020425"/>
          <a:ext cx="209550" cy="171450"/>
        </a:xfrm>
        <a:prstGeom prst="line">
          <a:avLst/>
        </a:prstGeom>
        <a:noFill/>
        <a:ln w="22225">
          <a:solidFill>
            <a:srgbClr val="FF0000"/>
          </a:solidFill>
          <a:round/>
          <a:headEnd/>
          <a:tailEnd type="triangle" w="med" len="med"/>
        </a:ln>
      </xdr:spPr>
    </xdr:sp>
    <xdr:clientData/>
  </xdr:twoCellAnchor>
  <xdr:twoCellAnchor>
    <xdr:from>
      <xdr:col>9</xdr:col>
      <xdr:colOff>266700</xdr:colOff>
      <xdr:row>35</xdr:row>
      <xdr:rowOff>238125</xdr:rowOff>
    </xdr:from>
    <xdr:to>
      <xdr:col>10</xdr:col>
      <xdr:colOff>28575</xdr:colOff>
      <xdr:row>36</xdr:row>
      <xdr:rowOff>0</xdr:rowOff>
    </xdr:to>
    <xdr:sp macro="" textlink="">
      <xdr:nvSpPr>
        <xdr:cNvPr id="3502345" name="Line 19"/>
        <xdr:cNvSpPr>
          <a:spLocks noChangeShapeType="1"/>
        </xdr:cNvSpPr>
      </xdr:nvSpPr>
      <xdr:spPr bwMode="auto">
        <a:xfrm>
          <a:off x="4124325" y="11725275"/>
          <a:ext cx="190500" cy="123825"/>
        </a:xfrm>
        <a:prstGeom prst="line">
          <a:avLst/>
        </a:prstGeom>
        <a:noFill/>
        <a:ln w="22225">
          <a:solidFill>
            <a:srgbClr val="FF0000"/>
          </a:solidFill>
          <a:round/>
          <a:headEnd/>
          <a:tailEnd type="triangle" w="med" len="med"/>
        </a:ln>
      </xdr:spPr>
    </xdr:sp>
    <xdr:clientData/>
  </xdr:twoCellAnchor>
  <xdr:twoCellAnchor>
    <xdr:from>
      <xdr:col>10</xdr:col>
      <xdr:colOff>76200</xdr:colOff>
      <xdr:row>34</xdr:row>
      <xdr:rowOff>104775</xdr:rowOff>
    </xdr:from>
    <xdr:to>
      <xdr:col>10</xdr:col>
      <xdr:colOff>371475</xdr:colOff>
      <xdr:row>35</xdr:row>
      <xdr:rowOff>304800</xdr:rowOff>
    </xdr:to>
    <xdr:sp macro="" textlink="">
      <xdr:nvSpPr>
        <xdr:cNvPr id="24596" name="Text Box 20"/>
        <xdr:cNvSpPr txBox="1">
          <a:spLocks noChangeArrowheads="1"/>
        </xdr:cNvSpPr>
      </xdr:nvSpPr>
      <xdr:spPr bwMode="auto">
        <a:xfrm>
          <a:off x="4362450" y="11229975"/>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1</xdr:col>
      <xdr:colOff>276225</xdr:colOff>
      <xdr:row>33</xdr:row>
      <xdr:rowOff>133350</xdr:rowOff>
    </xdr:from>
    <xdr:to>
      <xdr:col>2</xdr:col>
      <xdr:colOff>57150</xdr:colOff>
      <xdr:row>34</xdr:row>
      <xdr:rowOff>66675</xdr:rowOff>
    </xdr:to>
    <xdr:sp macro="" textlink="">
      <xdr:nvSpPr>
        <xdr:cNvPr id="3502347" name="Line 21"/>
        <xdr:cNvSpPr>
          <a:spLocks noChangeShapeType="1"/>
        </xdr:cNvSpPr>
      </xdr:nvSpPr>
      <xdr:spPr bwMode="auto">
        <a:xfrm flipV="1">
          <a:off x="447675" y="11020425"/>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35</xdr:row>
      <xdr:rowOff>238125</xdr:rowOff>
    </xdr:from>
    <xdr:to>
      <xdr:col>2</xdr:col>
      <xdr:colOff>28575</xdr:colOff>
      <xdr:row>36</xdr:row>
      <xdr:rowOff>0</xdr:rowOff>
    </xdr:to>
    <xdr:sp macro="" textlink="">
      <xdr:nvSpPr>
        <xdr:cNvPr id="3502348" name="Line 22"/>
        <xdr:cNvSpPr>
          <a:spLocks noChangeShapeType="1"/>
        </xdr:cNvSpPr>
      </xdr:nvSpPr>
      <xdr:spPr bwMode="auto">
        <a:xfrm>
          <a:off x="438150" y="11725275"/>
          <a:ext cx="190500" cy="123825"/>
        </a:xfrm>
        <a:prstGeom prst="line">
          <a:avLst/>
        </a:prstGeom>
        <a:noFill/>
        <a:ln w="22225">
          <a:solidFill>
            <a:srgbClr val="FF0000"/>
          </a:solidFill>
          <a:round/>
          <a:headEnd/>
          <a:tailEnd type="triangle" w="med" len="med"/>
        </a:ln>
      </xdr:spPr>
    </xdr:sp>
    <xdr:clientData/>
  </xdr:twoCellAnchor>
  <xdr:twoCellAnchor>
    <xdr:from>
      <xdr:col>1</xdr:col>
      <xdr:colOff>276225</xdr:colOff>
      <xdr:row>41</xdr:row>
      <xdr:rowOff>133350</xdr:rowOff>
    </xdr:from>
    <xdr:to>
      <xdr:col>2</xdr:col>
      <xdr:colOff>57150</xdr:colOff>
      <xdr:row>42</xdr:row>
      <xdr:rowOff>66675</xdr:rowOff>
    </xdr:to>
    <xdr:sp macro="" textlink="">
      <xdr:nvSpPr>
        <xdr:cNvPr id="3502349" name="Line 23"/>
        <xdr:cNvSpPr>
          <a:spLocks noChangeShapeType="1"/>
        </xdr:cNvSpPr>
      </xdr:nvSpPr>
      <xdr:spPr bwMode="auto">
        <a:xfrm flipV="1">
          <a:off x="447675" y="13039725"/>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43</xdr:row>
      <xdr:rowOff>238125</xdr:rowOff>
    </xdr:from>
    <xdr:to>
      <xdr:col>2</xdr:col>
      <xdr:colOff>28575</xdr:colOff>
      <xdr:row>44</xdr:row>
      <xdr:rowOff>0</xdr:rowOff>
    </xdr:to>
    <xdr:sp macro="" textlink="">
      <xdr:nvSpPr>
        <xdr:cNvPr id="3502350" name="Line 24"/>
        <xdr:cNvSpPr>
          <a:spLocks noChangeShapeType="1"/>
        </xdr:cNvSpPr>
      </xdr:nvSpPr>
      <xdr:spPr bwMode="auto">
        <a:xfrm>
          <a:off x="438150" y="13744575"/>
          <a:ext cx="190500" cy="123825"/>
        </a:xfrm>
        <a:prstGeom prst="line">
          <a:avLst/>
        </a:prstGeom>
        <a:noFill/>
        <a:ln w="22225">
          <a:solidFill>
            <a:srgbClr val="FF0000"/>
          </a:solidFill>
          <a:round/>
          <a:headEnd/>
          <a:tailEnd type="triangle" w="med" len="med"/>
        </a:ln>
      </xdr:spPr>
    </xdr:sp>
    <xdr:clientData/>
  </xdr:twoCellAnchor>
  <xdr:twoCellAnchor>
    <xdr:from>
      <xdr:col>2</xdr:col>
      <xdr:colOff>57150</xdr:colOff>
      <xdr:row>42</xdr:row>
      <xdr:rowOff>57150</xdr:rowOff>
    </xdr:from>
    <xdr:to>
      <xdr:col>2</xdr:col>
      <xdr:colOff>352425</xdr:colOff>
      <xdr:row>43</xdr:row>
      <xdr:rowOff>257175</xdr:rowOff>
    </xdr:to>
    <xdr:sp macro="" textlink="">
      <xdr:nvSpPr>
        <xdr:cNvPr id="24601" name="Text Box 25"/>
        <xdr:cNvSpPr txBox="1">
          <a:spLocks noChangeArrowheads="1"/>
        </xdr:cNvSpPr>
      </xdr:nvSpPr>
      <xdr:spPr bwMode="auto">
        <a:xfrm>
          <a:off x="657225" y="13201650"/>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9</xdr:col>
      <xdr:colOff>276225</xdr:colOff>
      <xdr:row>41</xdr:row>
      <xdr:rowOff>133350</xdr:rowOff>
    </xdr:from>
    <xdr:to>
      <xdr:col>10</xdr:col>
      <xdr:colOff>57150</xdr:colOff>
      <xdr:row>42</xdr:row>
      <xdr:rowOff>66675</xdr:rowOff>
    </xdr:to>
    <xdr:sp macro="" textlink="">
      <xdr:nvSpPr>
        <xdr:cNvPr id="3502352" name="Line 26"/>
        <xdr:cNvSpPr>
          <a:spLocks noChangeShapeType="1"/>
        </xdr:cNvSpPr>
      </xdr:nvSpPr>
      <xdr:spPr bwMode="auto">
        <a:xfrm flipV="1">
          <a:off x="4133850" y="13039725"/>
          <a:ext cx="209550" cy="171450"/>
        </a:xfrm>
        <a:prstGeom prst="line">
          <a:avLst/>
        </a:prstGeom>
        <a:noFill/>
        <a:ln w="22225">
          <a:solidFill>
            <a:srgbClr val="FF0000"/>
          </a:solidFill>
          <a:round/>
          <a:headEnd/>
          <a:tailEnd type="triangle" w="med" len="med"/>
        </a:ln>
      </xdr:spPr>
    </xdr:sp>
    <xdr:clientData/>
  </xdr:twoCellAnchor>
  <xdr:twoCellAnchor>
    <xdr:from>
      <xdr:col>9</xdr:col>
      <xdr:colOff>266700</xdr:colOff>
      <xdr:row>43</xdr:row>
      <xdr:rowOff>238125</xdr:rowOff>
    </xdr:from>
    <xdr:to>
      <xdr:col>10</xdr:col>
      <xdr:colOff>28575</xdr:colOff>
      <xdr:row>44</xdr:row>
      <xdr:rowOff>0</xdr:rowOff>
    </xdr:to>
    <xdr:sp macro="" textlink="">
      <xdr:nvSpPr>
        <xdr:cNvPr id="3502353" name="Line 27"/>
        <xdr:cNvSpPr>
          <a:spLocks noChangeShapeType="1"/>
        </xdr:cNvSpPr>
      </xdr:nvSpPr>
      <xdr:spPr bwMode="auto">
        <a:xfrm>
          <a:off x="4124325" y="13744575"/>
          <a:ext cx="190500" cy="123825"/>
        </a:xfrm>
        <a:prstGeom prst="line">
          <a:avLst/>
        </a:prstGeom>
        <a:noFill/>
        <a:ln w="22225">
          <a:solidFill>
            <a:srgbClr val="FF0000"/>
          </a:solidFill>
          <a:round/>
          <a:headEnd/>
          <a:tailEnd type="triangle" w="med" len="med"/>
        </a:ln>
      </xdr:spPr>
    </xdr:sp>
    <xdr:clientData/>
  </xdr:twoCellAnchor>
  <xdr:twoCellAnchor>
    <xdr:from>
      <xdr:col>10</xdr:col>
      <xdr:colOff>76200</xdr:colOff>
      <xdr:row>42</xdr:row>
      <xdr:rowOff>104775</xdr:rowOff>
    </xdr:from>
    <xdr:to>
      <xdr:col>10</xdr:col>
      <xdr:colOff>371475</xdr:colOff>
      <xdr:row>43</xdr:row>
      <xdr:rowOff>304800</xdr:rowOff>
    </xdr:to>
    <xdr:sp macro="" textlink="">
      <xdr:nvSpPr>
        <xdr:cNvPr id="24604" name="Text Box 28"/>
        <xdr:cNvSpPr txBox="1">
          <a:spLocks noChangeArrowheads="1"/>
        </xdr:cNvSpPr>
      </xdr:nvSpPr>
      <xdr:spPr bwMode="auto">
        <a:xfrm>
          <a:off x="4362450" y="13249275"/>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1</xdr:col>
      <xdr:colOff>276225</xdr:colOff>
      <xdr:row>41</xdr:row>
      <xdr:rowOff>133350</xdr:rowOff>
    </xdr:from>
    <xdr:to>
      <xdr:col>2</xdr:col>
      <xdr:colOff>57150</xdr:colOff>
      <xdr:row>42</xdr:row>
      <xdr:rowOff>66675</xdr:rowOff>
    </xdr:to>
    <xdr:sp macro="" textlink="">
      <xdr:nvSpPr>
        <xdr:cNvPr id="3502355" name="Line 29"/>
        <xdr:cNvSpPr>
          <a:spLocks noChangeShapeType="1"/>
        </xdr:cNvSpPr>
      </xdr:nvSpPr>
      <xdr:spPr bwMode="auto">
        <a:xfrm flipV="1">
          <a:off x="447675" y="13039725"/>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43</xdr:row>
      <xdr:rowOff>238125</xdr:rowOff>
    </xdr:from>
    <xdr:to>
      <xdr:col>2</xdr:col>
      <xdr:colOff>28575</xdr:colOff>
      <xdr:row>44</xdr:row>
      <xdr:rowOff>0</xdr:rowOff>
    </xdr:to>
    <xdr:sp macro="" textlink="">
      <xdr:nvSpPr>
        <xdr:cNvPr id="3502356" name="Line 30"/>
        <xdr:cNvSpPr>
          <a:spLocks noChangeShapeType="1"/>
        </xdr:cNvSpPr>
      </xdr:nvSpPr>
      <xdr:spPr bwMode="auto">
        <a:xfrm>
          <a:off x="438150" y="13744575"/>
          <a:ext cx="190500" cy="123825"/>
        </a:xfrm>
        <a:prstGeom prst="line">
          <a:avLst/>
        </a:prstGeom>
        <a:noFill/>
        <a:ln w="22225">
          <a:solidFill>
            <a:srgbClr val="FF0000"/>
          </a:solidFill>
          <a:round/>
          <a:headEnd/>
          <a:tailEnd type="triangle" w="med" len="med"/>
        </a:ln>
      </xdr:spPr>
    </xdr:sp>
    <xdr:clientData/>
  </xdr:twoCellAnchor>
  <xdr:twoCellAnchor>
    <xdr:from>
      <xdr:col>5</xdr:col>
      <xdr:colOff>304800</xdr:colOff>
      <xdr:row>41</xdr:row>
      <xdr:rowOff>133350</xdr:rowOff>
    </xdr:from>
    <xdr:to>
      <xdr:col>8</xdr:col>
      <xdr:colOff>295275</xdr:colOff>
      <xdr:row>46</xdr:row>
      <xdr:rowOff>190500</xdr:rowOff>
    </xdr:to>
    <xdr:pic>
      <xdr:nvPicPr>
        <xdr:cNvPr id="3502357" name="Picture 31" descr="AMERI012"/>
        <xdr:cNvPicPr>
          <a:picLocks noChangeAspect="1" noChangeArrowheads="1"/>
        </xdr:cNvPicPr>
      </xdr:nvPicPr>
      <xdr:blipFill>
        <a:blip xmlns:r="http://schemas.openxmlformats.org/officeDocument/2006/relationships" r:embed="rId7" cstate="print"/>
        <a:srcRect/>
        <a:stretch>
          <a:fillRect/>
        </a:stretch>
      </xdr:blipFill>
      <xdr:spPr bwMode="auto">
        <a:xfrm>
          <a:off x="2266950" y="13039725"/>
          <a:ext cx="1457325" cy="1466850"/>
        </a:xfrm>
        <a:prstGeom prst="rect">
          <a:avLst/>
        </a:prstGeom>
        <a:noFill/>
        <a:ln w="9525">
          <a:noFill/>
          <a:miter lim="800000"/>
          <a:headEnd/>
          <a:tailEnd/>
        </a:ln>
      </xdr:spPr>
    </xdr:pic>
    <xdr:clientData/>
  </xdr:twoCellAnchor>
  <xdr:twoCellAnchor>
    <xdr:from>
      <xdr:col>9</xdr:col>
      <xdr:colOff>276225</xdr:colOff>
      <xdr:row>33</xdr:row>
      <xdr:rowOff>133350</xdr:rowOff>
    </xdr:from>
    <xdr:to>
      <xdr:col>10</xdr:col>
      <xdr:colOff>57150</xdr:colOff>
      <xdr:row>34</xdr:row>
      <xdr:rowOff>66675</xdr:rowOff>
    </xdr:to>
    <xdr:sp macro="" textlink="">
      <xdr:nvSpPr>
        <xdr:cNvPr id="3502358" name="Line 32"/>
        <xdr:cNvSpPr>
          <a:spLocks noChangeShapeType="1"/>
        </xdr:cNvSpPr>
      </xdr:nvSpPr>
      <xdr:spPr bwMode="auto">
        <a:xfrm flipV="1">
          <a:off x="4133850" y="11020425"/>
          <a:ext cx="209550" cy="171450"/>
        </a:xfrm>
        <a:prstGeom prst="line">
          <a:avLst/>
        </a:prstGeom>
        <a:noFill/>
        <a:ln w="22225">
          <a:solidFill>
            <a:srgbClr val="FF0000"/>
          </a:solidFill>
          <a:round/>
          <a:headEnd/>
          <a:tailEnd type="triangle" w="med" len="med"/>
        </a:ln>
      </xdr:spPr>
    </xdr:sp>
    <xdr:clientData/>
  </xdr:twoCellAnchor>
  <xdr:twoCellAnchor>
    <xdr:from>
      <xdr:col>9</xdr:col>
      <xdr:colOff>276225</xdr:colOff>
      <xdr:row>33</xdr:row>
      <xdr:rowOff>133350</xdr:rowOff>
    </xdr:from>
    <xdr:to>
      <xdr:col>10</xdr:col>
      <xdr:colOff>57150</xdr:colOff>
      <xdr:row>34</xdr:row>
      <xdr:rowOff>66675</xdr:rowOff>
    </xdr:to>
    <xdr:sp macro="" textlink="">
      <xdr:nvSpPr>
        <xdr:cNvPr id="3502359" name="Line 33"/>
        <xdr:cNvSpPr>
          <a:spLocks noChangeShapeType="1"/>
        </xdr:cNvSpPr>
      </xdr:nvSpPr>
      <xdr:spPr bwMode="auto">
        <a:xfrm flipV="1">
          <a:off x="4133850" y="11020425"/>
          <a:ext cx="209550" cy="171450"/>
        </a:xfrm>
        <a:prstGeom prst="line">
          <a:avLst/>
        </a:prstGeom>
        <a:noFill/>
        <a:ln w="22225">
          <a:solidFill>
            <a:srgbClr val="FF0000"/>
          </a:solidFill>
          <a:round/>
          <a:headEnd/>
          <a:tailEnd type="triangle" w="med" len="med"/>
        </a:ln>
      </xdr:spPr>
    </xdr:sp>
    <xdr:clientData/>
  </xdr:twoCellAnchor>
  <xdr:twoCellAnchor>
    <xdr:from>
      <xdr:col>14</xdr:col>
      <xdr:colOff>257175</xdr:colOff>
      <xdr:row>49</xdr:row>
      <xdr:rowOff>19050</xdr:rowOff>
    </xdr:from>
    <xdr:to>
      <xdr:col>15</xdr:col>
      <xdr:colOff>371475</xdr:colOff>
      <xdr:row>52</xdr:row>
      <xdr:rowOff>209550</xdr:rowOff>
    </xdr:to>
    <xdr:pic>
      <xdr:nvPicPr>
        <xdr:cNvPr id="3502360" name="Picture 34"/>
        <xdr:cNvPicPr>
          <a:picLocks noChangeAspect="1" noChangeArrowheads="1"/>
        </xdr:cNvPicPr>
      </xdr:nvPicPr>
      <xdr:blipFill>
        <a:blip xmlns:r="http://schemas.openxmlformats.org/officeDocument/2006/relationships" r:embed="rId1" cstate="print"/>
        <a:srcRect/>
        <a:stretch>
          <a:fillRect/>
        </a:stretch>
      </xdr:blipFill>
      <xdr:spPr bwMode="auto">
        <a:xfrm>
          <a:off x="6257925" y="14944725"/>
          <a:ext cx="504825" cy="1152525"/>
        </a:xfrm>
        <a:prstGeom prst="rect">
          <a:avLst/>
        </a:prstGeom>
        <a:noFill/>
        <a:ln w="9525">
          <a:noFill/>
          <a:miter lim="800000"/>
          <a:headEnd/>
          <a:tailEnd/>
        </a:ln>
      </xdr:spPr>
    </xdr:pic>
    <xdr:clientData/>
  </xdr:twoCellAnchor>
  <xdr:twoCellAnchor>
    <xdr:from>
      <xdr:col>1</xdr:col>
      <xdr:colOff>276225</xdr:colOff>
      <xdr:row>49</xdr:row>
      <xdr:rowOff>133350</xdr:rowOff>
    </xdr:from>
    <xdr:to>
      <xdr:col>2</xdr:col>
      <xdr:colOff>57150</xdr:colOff>
      <xdr:row>50</xdr:row>
      <xdr:rowOff>66675</xdr:rowOff>
    </xdr:to>
    <xdr:sp macro="" textlink="">
      <xdr:nvSpPr>
        <xdr:cNvPr id="3502361" name="Line 35"/>
        <xdr:cNvSpPr>
          <a:spLocks noChangeShapeType="1"/>
        </xdr:cNvSpPr>
      </xdr:nvSpPr>
      <xdr:spPr bwMode="auto">
        <a:xfrm flipV="1">
          <a:off x="447675" y="15059025"/>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51</xdr:row>
      <xdr:rowOff>238125</xdr:rowOff>
    </xdr:from>
    <xdr:to>
      <xdr:col>2</xdr:col>
      <xdr:colOff>28575</xdr:colOff>
      <xdr:row>52</xdr:row>
      <xdr:rowOff>0</xdr:rowOff>
    </xdr:to>
    <xdr:sp macro="" textlink="">
      <xdr:nvSpPr>
        <xdr:cNvPr id="3502362" name="Line 36"/>
        <xdr:cNvSpPr>
          <a:spLocks noChangeShapeType="1"/>
        </xdr:cNvSpPr>
      </xdr:nvSpPr>
      <xdr:spPr bwMode="auto">
        <a:xfrm>
          <a:off x="438150" y="15763875"/>
          <a:ext cx="190500" cy="123825"/>
        </a:xfrm>
        <a:prstGeom prst="line">
          <a:avLst/>
        </a:prstGeom>
        <a:noFill/>
        <a:ln w="22225">
          <a:solidFill>
            <a:srgbClr val="FF0000"/>
          </a:solidFill>
          <a:round/>
          <a:headEnd/>
          <a:tailEnd type="triangle" w="med" len="med"/>
        </a:ln>
      </xdr:spPr>
    </xdr:sp>
    <xdr:clientData/>
  </xdr:twoCellAnchor>
  <xdr:twoCellAnchor>
    <xdr:from>
      <xdr:col>2</xdr:col>
      <xdr:colOff>57150</xdr:colOff>
      <xdr:row>50</xdr:row>
      <xdr:rowOff>57150</xdr:rowOff>
    </xdr:from>
    <xdr:to>
      <xdr:col>2</xdr:col>
      <xdr:colOff>352425</xdr:colOff>
      <xdr:row>51</xdr:row>
      <xdr:rowOff>257175</xdr:rowOff>
    </xdr:to>
    <xdr:sp macro="" textlink="">
      <xdr:nvSpPr>
        <xdr:cNvPr id="24613" name="Text Box 37"/>
        <xdr:cNvSpPr txBox="1">
          <a:spLocks noChangeArrowheads="1"/>
        </xdr:cNvSpPr>
      </xdr:nvSpPr>
      <xdr:spPr bwMode="auto">
        <a:xfrm>
          <a:off x="657225" y="15220950"/>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9</xdr:col>
      <xdr:colOff>276225</xdr:colOff>
      <xdr:row>49</xdr:row>
      <xdr:rowOff>133350</xdr:rowOff>
    </xdr:from>
    <xdr:to>
      <xdr:col>10</xdr:col>
      <xdr:colOff>57150</xdr:colOff>
      <xdr:row>50</xdr:row>
      <xdr:rowOff>66675</xdr:rowOff>
    </xdr:to>
    <xdr:sp macro="" textlink="">
      <xdr:nvSpPr>
        <xdr:cNvPr id="3502364" name="Line 38"/>
        <xdr:cNvSpPr>
          <a:spLocks noChangeShapeType="1"/>
        </xdr:cNvSpPr>
      </xdr:nvSpPr>
      <xdr:spPr bwMode="auto">
        <a:xfrm flipV="1">
          <a:off x="4133850" y="15059025"/>
          <a:ext cx="209550" cy="171450"/>
        </a:xfrm>
        <a:prstGeom prst="line">
          <a:avLst/>
        </a:prstGeom>
        <a:noFill/>
        <a:ln w="22225">
          <a:solidFill>
            <a:srgbClr val="FF0000"/>
          </a:solidFill>
          <a:round/>
          <a:headEnd/>
          <a:tailEnd type="triangle" w="med" len="med"/>
        </a:ln>
      </xdr:spPr>
    </xdr:sp>
    <xdr:clientData/>
  </xdr:twoCellAnchor>
  <xdr:twoCellAnchor>
    <xdr:from>
      <xdr:col>9</xdr:col>
      <xdr:colOff>266700</xdr:colOff>
      <xdr:row>51</xdr:row>
      <xdr:rowOff>238125</xdr:rowOff>
    </xdr:from>
    <xdr:to>
      <xdr:col>10</xdr:col>
      <xdr:colOff>28575</xdr:colOff>
      <xdr:row>52</xdr:row>
      <xdr:rowOff>0</xdr:rowOff>
    </xdr:to>
    <xdr:sp macro="" textlink="">
      <xdr:nvSpPr>
        <xdr:cNvPr id="3502365" name="Line 39"/>
        <xdr:cNvSpPr>
          <a:spLocks noChangeShapeType="1"/>
        </xdr:cNvSpPr>
      </xdr:nvSpPr>
      <xdr:spPr bwMode="auto">
        <a:xfrm>
          <a:off x="4124325" y="15763875"/>
          <a:ext cx="190500" cy="123825"/>
        </a:xfrm>
        <a:prstGeom prst="line">
          <a:avLst/>
        </a:prstGeom>
        <a:noFill/>
        <a:ln w="22225">
          <a:solidFill>
            <a:srgbClr val="FF0000"/>
          </a:solidFill>
          <a:round/>
          <a:headEnd/>
          <a:tailEnd type="triangle" w="med" len="med"/>
        </a:ln>
      </xdr:spPr>
    </xdr:sp>
    <xdr:clientData/>
  </xdr:twoCellAnchor>
  <xdr:twoCellAnchor>
    <xdr:from>
      <xdr:col>10</xdr:col>
      <xdr:colOff>76200</xdr:colOff>
      <xdr:row>50</xdr:row>
      <xdr:rowOff>104775</xdr:rowOff>
    </xdr:from>
    <xdr:to>
      <xdr:col>10</xdr:col>
      <xdr:colOff>371475</xdr:colOff>
      <xdr:row>51</xdr:row>
      <xdr:rowOff>304800</xdr:rowOff>
    </xdr:to>
    <xdr:sp macro="" textlink="">
      <xdr:nvSpPr>
        <xdr:cNvPr id="24616" name="Text Box 40"/>
        <xdr:cNvSpPr txBox="1">
          <a:spLocks noChangeArrowheads="1"/>
        </xdr:cNvSpPr>
      </xdr:nvSpPr>
      <xdr:spPr bwMode="auto">
        <a:xfrm>
          <a:off x="4362450" y="15268575"/>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1</xdr:col>
      <xdr:colOff>276225</xdr:colOff>
      <xdr:row>49</xdr:row>
      <xdr:rowOff>133350</xdr:rowOff>
    </xdr:from>
    <xdr:to>
      <xdr:col>2</xdr:col>
      <xdr:colOff>57150</xdr:colOff>
      <xdr:row>50</xdr:row>
      <xdr:rowOff>66675</xdr:rowOff>
    </xdr:to>
    <xdr:sp macro="" textlink="">
      <xdr:nvSpPr>
        <xdr:cNvPr id="3502367" name="Line 41"/>
        <xdr:cNvSpPr>
          <a:spLocks noChangeShapeType="1"/>
        </xdr:cNvSpPr>
      </xdr:nvSpPr>
      <xdr:spPr bwMode="auto">
        <a:xfrm flipV="1">
          <a:off x="447675" y="15059025"/>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51</xdr:row>
      <xdr:rowOff>238125</xdr:rowOff>
    </xdr:from>
    <xdr:to>
      <xdr:col>2</xdr:col>
      <xdr:colOff>28575</xdr:colOff>
      <xdr:row>52</xdr:row>
      <xdr:rowOff>0</xdr:rowOff>
    </xdr:to>
    <xdr:sp macro="" textlink="">
      <xdr:nvSpPr>
        <xdr:cNvPr id="3502368" name="Line 42"/>
        <xdr:cNvSpPr>
          <a:spLocks noChangeShapeType="1"/>
        </xdr:cNvSpPr>
      </xdr:nvSpPr>
      <xdr:spPr bwMode="auto">
        <a:xfrm>
          <a:off x="438150" y="15763875"/>
          <a:ext cx="190500" cy="123825"/>
        </a:xfrm>
        <a:prstGeom prst="line">
          <a:avLst/>
        </a:prstGeom>
        <a:noFill/>
        <a:ln w="22225">
          <a:solidFill>
            <a:srgbClr val="FF0000"/>
          </a:solidFill>
          <a:round/>
          <a:headEnd/>
          <a:tailEnd type="triangle" w="med" len="med"/>
        </a:ln>
      </xdr:spPr>
    </xdr:sp>
    <xdr:clientData/>
  </xdr:twoCellAnchor>
  <xdr:twoCellAnchor>
    <xdr:from>
      <xdr:col>1</xdr:col>
      <xdr:colOff>276225</xdr:colOff>
      <xdr:row>57</xdr:row>
      <xdr:rowOff>133350</xdr:rowOff>
    </xdr:from>
    <xdr:to>
      <xdr:col>2</xdr:col>
      <xdr:colOff>57150</xdr:colOff>
      <xdr:row>58</xdr:row>
      <xdr:rowOff>66675</xdr:rowOff>
    </xdr:to>
    <xdr:sp macro="" textlink="">
      <xdr:nvSpPr>
        <xdr:cNvPr id="3502369" name="Line 43"/>
        <xdr:cNvSpPr>
          <a:spLocks noChangeShapeType="1"/>
        </xdr:cNvSpPr>
      </xdr:nvSpPr>
      <xdr:spPr bwMode="auto">
        <a:xfrm flipV="1">
          <a:off x="447675" y="17078325"/>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59</xdr:row>
      <xdr:rowOff>238125</xdr:rowOff>
    </xdr:from>
    <xdr:to>
      <xdr:col>2</xdr:col>
      <xdr:colOff>28575</xdr:colOff>
      <xdr:row>60</xdr:row>
      <xdr:rowOff>0</xdr:rowOff>
    </xdr:to>
    <xdr:sp macro="" textlink="">
      <xdr:nvSpPr>
        <xdr:cNvPr id="3502370" name="Line 44"/>
        <xdr:cNvSpPr>
          <a:spLocks noChangeShapeType="1"/>
        </xdr:cNvSpPr>
      </xdr:nvSpPr>
      <xdr:spPr bwMode="auto">
        <a:xfrm>
          <a:off x="438150" y="17783175"/>
          <a:ext cx="190500" cy="123825"/>
        </a:xfrm>
        <a:prstGeom prst="line">
          <a:avLst/>
        </a:prstGeom>
        <a:noFill/>
        <a:ln w="22225">
          <a:solidFill>
            <a:srgbClr val="FF0000"/>
          </a:solidFill>
          <a:round/>
          <a:headEnd/>
          <a:tailEnd type="triangle" w="med" len="med"/>
        </a:ln>
      </xdr:spPr>
    </xdr:sp>
    <xdr:clientData/>
  </xdr:twoCellAnchor>
  <xdr:twoCellAnchor>
    <xdr:from>
      <xdr:col>2</xdr:col>
      <xdr:colOff>57150</xdr:colOff>
      <xdr:row>58</xdr:row>
      <xdr:rowOff>57150</xdr:rowOff>
    </xdr:from>
    <xdr:to>
      <xdr:col>2</xdr:col>
      <xdr:colOff>352425</xdr:colOff>
      <xdr:row>59</xdr:row>
      <xdr:rowOff>257175</xdr:rowOff>
    </xdr:to>
    <xdr:sp macro="" textlink="">
      <xdr:nvSpPr>
        <xdr:cNvPr id="24621" name="Text Box 45"/>
        <xdr:cNvSpPr txBox="1">
          <a:spLocks noChangeArrowheads="1"/>
        </xdr:cNvSpPr>
      </xdr:nvSpPr>
      <xdr:spPr bwMode="auto">
        <a:xfrm>
          <a:off x="657225" y="17240250"/>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9</xdr:col>
      <xdr:colOff>276225</xdr:colOff>
      <xdr:row>57</xdr:row>
      <xdr:rowOff>133350</xdr:rowOff>
    </xdr:from>
    <xdr:to>
      <xdr:col>10</xdr:col>
      <xdr:colOff>57150</xdr:colOff>
      <xdr:row>58</xdr:row>
      <xdr:rowOff>66675</xdr:rowOff>
    </xdr:to>
    <xdr:sp macro="" textlink="">
      <xdr:nvSpPr>
        <xdr:cNvPr id="3502372" name="Line 46"/>
        <xdr:cNvSpPr>
          <a:spLocks noChangeShapeType="1"/>
        </xdr:cNvSpPr>
      </xdr:nvSpPr>
      <xdr:spPr bwMode="auto">
        <a:xfrm flipV="1">
          <a:off x="4133850" y="17078325"/>
          <a:ext cx="209550" cy="171450"/>
        </a:xfrm>
        <a:prstGeom prst="line">
          <a:avLst/>
        </a:prstGeom>
        <a:noFill/>
        <a:ln w="22225">
          <a:solidFill>
            <a:srgbClr val="FF0000"/>
          </a:solidFill>
          <a:round/>
          <a:headEnd/>
          <a:tailEnd type="triangle" w="med" len="med"/>
        </a:ln>
      </xdr:spPr>
    </xdr:sp>
    <xdr:clientData/>
  </xdr:twoCellAnchor>
  <xdr:twoCellAnchor>
    <xdr:from>
      <xdr:col>9</xdr:col>
      <xdr:colOff>266700</xdr:colOff>
      <xdr:row>59</xdr:row>
      <xdr:rowOff>238125</xdr:rowOff>
    </xdr:from>
    <xdr:to>
      <xdr:col>10</xdr:col>
      <xdr:colOff>28575</xdr:colOff>
      <xdr:row>60</xdr:row>
      <xdr:rowOff>0</xdr:rowOff>
    </xdr:to>
    <xdr:sp macro="" textlink="">
      <xdr:nvSpPr>
        <xdr:cNvPr id="3502373" name="Line 47"/>
        <xdr:cNvSpPr>
          <a:spLocks noChangeShapeType="1"/>
        </xdr:cNvSpPr>
      </xdr:nvSpPr>
      <xdr:spPr bwMode="auto">
        <a:xfrm>
          <a:off x="4124325" y="17783175"/>
          <a:ext cx="190500" cy="123825"/>
        </a:xfrm>
        <a:prstGeom prst="line">
          <a:avLst/>
        </a:prstGeom>
        <a:noFill/>
        <a:ln w="22225">
          <a:solidFill>
            <a:srgbClr val="FF0000"/>
          </a:solidFill>
          <a:round/>
          <a:headEnd/>
          <a:tailEnd type="triangle" w="med" len="med"/>
        </a:ln>
      </xdr:spPr>
    </xdr:sp>
    <xdr:clientData/>
  </xdr:twoCellAnchor>
  <xdr:twoCellAnchor>
    <xdr:from>
      <xdr:col>10</xdr:col>
      <xdr:colOff>76200</xdr:colOff>
      <xdr:row>58</xdr:row>
      <xdr:rowOff>104775</xdr:rowOff>
    </xdr:from>
    <xdr:to>
      <xdr:col>10</xdr:col>
      <xdr:colOff>371475</xdr:colOff>
      <xdr:row>59</xdr:row>
      <xdr:rowOff>304800</xdr:rowOff>
    </xdr:to>
    <xdr:sp macro="" textlink="">
      <xdr:nvSpPr>
        <xdr:cNvPr id="24624" name="Text Box 48"/>
        <xdr:cNvSpPr txBox="1">
          <a:spLocks noChangeArrowheads="1"/>
        </xdr:cNvSpPr>
      </xdr:nvSpPr>
      <xdr:spPr bwMode="auto">
        <a:xfrm>
          <a:off x="4362450" y="17287875"/>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1</xdr:col>
      <xdr:colOff>276225</xdr:colOff>
      <xdr:row>57</xdr:row>
      <xdr:rowOff>133350</xdr:rowOff>
    </xdr:from>
    <xdr:to>
      <xdr:col>2</xdr:col>
      <xdr:colOff>57150</xdr:colOff>
      <xdr:row>58</xdr:row>
      <xdr:rowOff>66675</xdr:rowOff>
    </xdr:to>
    <xdr:sp macro="" textlink="">
      <xdr:nvSpPr>
        <xdr:cNvPr id="3502375" name="Line 49"/>
        <xdr:cNvSpPr>
          <a:spLocks noChangeShapeType="1"/>
        </xdr:cNvSpPr>
      </xdr:nvSpPr>
      <xdr:spPr bwMode="auto">
        <a:xfrm flipV="1">
          <a:off x="447675" y="17078325"/>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59</xdr:row>
      <xdr:rowOff>238125</xdr:rowOff>
    </xdr:from>
    <xdr:to>
      <xdr:col>2</xdr:col>
      <xdr:colOff>28575</xdr:colOff>
      <xdr:row>60</xdr:row>
      <xdr:rowOff>0</xdr:rowOff>
    </xdr:to>
    <xdr:sp macro="" textlink="">
      <xdr:nvSpPr>
        <xdr:cNvPr id="3502376" name="Line 50"/>
        <xdr:cNvSpPr>
          <a:spLocks noChangeShapeType="1"/>
        </xdr:cNvSpPr>
      </xdr:nvSpPr>
      <xdr:spPr bwMode="auto">
        <a:xfrm>
          <a:off x="438150" y="17783175"/>
          <a:ext cx="190500" cy="123825"/>
        </a:xfrm>
        <a:prstGeom prst="line">
          <a:avLst/>
        </a:prstGeom>
        <a:noFill/>
        <a:ln w="22225">
          <a:solidFill>
            <a:srgbClr val="FF0000"/>
          </a:solidFill>
          <a:round/>
          <a:headEnd/>
          <a:tailEnd type="triangle" w="med" len="med"/>
        </a:ln>
      </xdr:spPr>
    </xdr:sp>
    <xdr:clientData/>
  </xdr:twoCellAnchor>
  <xdr:twoCellAnchor>
    <xdr:from>
      <xdr:col>9</xdr:col>
      <xdr:colOff>276225</xdr:colOff>
      <xdr:row>49</xdr:row>
      <xdr:rowOff>133350</xdr:rowOff>
    </xdr:from>
    <xdr:to>
      <xdr:col>10</xdr:col>
      <xdr:colOff>57150</xdr:colOff>
      <xdr:row>50</xdr:row>
      <xdr:rowOff>66675</xdr:rowOff>
    </xdr:to>
    <xdr:sp macro="" textlink="">
      <xdr:nvSpPr>
        <xdr:cNvPr id="3502377" name="Line 51"/>
        <xdr:cNvSpPr>
          <a:spLocks noChangeShapeType="1"/>
        </xdr:cNvSpPr>
      </xdr:nvSpPr>
      <xdr:spPr bwMode="auto">
        <a:xfrm flipV="1">
          <a:off x="4133850" y="15059025"/>
          <a:ext cx="209550" cy="171450"/>
        </a:xfrm>
        <a:prstGeom prst="line">
          <a:avLst/>
        </a:prstGeom>
        <a:noFill/>
        <a:ln w="22225">
          <a:solidFill>
            <a:srgbClr val="FF0000"/>
          </a:solidFill>
          <a:round/>
          <a:headEnd/>
          <a:tailEnd type="triangle" w="med" len="med"/>
        </a:ln>
      </xdr:spPr>
    </xdr:sp>
    <xdr:clientData/>
  </xdr:twoCellAnchor>
  <xdr:twoCellAnchor>
    <xdr:from>
      <xdr:col>9</xdr:col>
      <xdr:colOff>276225</xdr:colOff>
      <xdr:row>49</xdr:row>
      <xdr:rowOff>133350</xdr:rowOff>
    </xdr:from>
    <xdr:to>
      <xdr:col>10</xdr:col>
      <xdr:colOff>57150</xdr:colOff>
      <xdr:row>50</xdr:row>
      <xdr:rowOff>66675</xdr:rowOff>
    </xdr:to>
    <xdr:sp macro="" textlink="">
      <xdr:nvSpPr>
        <xdr:cNvPr id="3502378" name="Line 52"/>
        <xdr:cNvSpPr>
          <a:spLocks noChangeShapeType="1"/>
        </xdr:cNvSpPr>
      </xdr:nvSpPr>
      <xdr:spPr bwMode="auto">
        <a:xfrm flipV="1">
          <a:off x="4133850" y="15059025"/>
          <a:ext cx="209550" cy="171450"/>
        </a:xfrm>
        <a:prstGeom prst="line">
          <a:avLst/>
        </a:prstGeom>
        <a:noFill/>
        <a:ln w="22225">
          <a:solidFill>
            <a:srgbClr val="FF0000"/>
          </a:solidFill>
          <a:round/>
          <a:headEnd/>
          <a:tailEnd type="triangle" w="med" len="med"/>
        </a:ln>
      </xdr:spPr>
    </xdr:sp>
    <xdr:clientData/>
  </xdr:twoCellAnchor>
  <xdr:twoCellAnchor>
    <xdr:from>
      <xdr:col>5</xdr:col>
      <xdr:colOff>381000</xdr:colOff>
      <xdr:row>57</xdr:row>
      <xdr:rowOff>190500</xdr:rowOff>
    </xdr:from>
    <xdr:to>
      <xdr:col>7</xdr:col>
      <xdr:colOff>600075</xdr:colOff>
      <xdr:row>61</xdr:row>
      <xdr:rowOff>200025</xdr:rowOff>
    </xdr:to>
    <xdr:pic>
      <xdr:nvPicPr>
        <xdr:cNvPr id="3502379" name="Picture 53" descr="AMERI104"/>
        <xdr:cNvPicPr>
          <a:picLocks noChangeAspect="1" noChangeArrowheads="1"/>
        </xdr:cNvPicPr>
      </xdr:nvPicPr>
      <xdr:blipFill>
        <a:blip xmlns:r="http://schemas.openxmlformats.org/officeDocument/2006/relationships" r:embed="rId8" cstate="print"/>
        <a:srcRect/>
        <a:stretch>
          <a:fillRect/>
        </a:stretch>
      </xdr:blipFill>
      <xdr:spPr bwMode="auto">
        <a:xfrm>
          <a:off x="2343150" y="17135475"/>
          <a:ext cx="1076325" cy="1190625"/>
        </a:xfrm>
        <a:prstGeom prst="rect">
          <a:avLst/>
        </a:prstGeom>
        <a:noFill/>
        <a:ln w="9525">
          <a:noFill/>
          <a:miter lim="800000"/>
          <a:headEnd/>
          <a:tailEnd/>
        </a:ln>
      </xdr:spPr>
    </xdr:pic>
    <xdr:clientData/>
  </xdr:twoCellAnchor>
  <xdr:twoCellAnchor>
    <xdr:from>
      <xdr:col>14</xdr:col>
      <xdr:colOff>257175</xdr:colOff>
      <xdr:row>65</xdr:row>
      <xdr:rowOff>19050</xdr:rowOff>
    </xdr:from>
    <xdr:to>
      <xdr:col>15</xdr:col>
      <xdr:colOff>371475</xdr:colOff>
      <xdr:row>68</xdr:row>
      <xdr:rowOff>209550</xdr:rowOff>
    </xdr:to>
    <xdr:pic>
      <xdr:nvPicPr>
        <xdr:cNvPr id="3502380" name="Picture 54"/>
        <xdr:cNvPicPr>
          <a:picLocks noChangeAspect="1" noChangeArrowheads="1"/>
        </xdr:cNvPicPr>
      </xdr:nvPicPr>
      <xdr:blipFill>
        <a:blip xmlns:r="http://schemas.openxmlformats.org/officeDocument/2006/relationships" r:embed="rId1" cstate="print"/>
        <a:srcRect/>
        <a:stretch>
          <a:fillRect/>
        </a:stretch>
      </xdr:blipFill>
      <xdr:spPr bwMode="auto">
        <a:xfrm>
          <a:off x="6257925" y="18983325"/>
          <a:ext cx="504825" cy="1152525"/>
        </a:xfrm>
        <a:prstGeom prst="rect">
          <a:avLst/>
        </a:prstGeom>
        <a:noFill/>
        <a:ln w="9525">
          <a:noFill/>
          <a:miter lim="800000"/>
          <a:headEnd/>
          <a:tailEnd/>
        </a:ln>
      </xdr:spPr>
    </xdr:pic>
    <xdr:clientData/>
  </xdr:twoCellAnchor>
  <xdr:twoCellAnchor>
    <xdr:from>
      <xdr:col>1</xdr:col>
      <xdr:colOff>276225</xdr:colOff>
      <xdr:row>65</xdr:row>
      <xdr:rowOff>133350</xdr:rowOff>
    </xdr:from>
    <xdr:to>
      <xdr:col>2</xdr:col>
      <xdr:colOff>57150</xdr:colOff>
      <xdr:row>66</xdr:row>
      <xdr:rowOff>66675</xdr:rowOff>
    </xdr:to>
    <xdr:sp macro="" textlink="">
      <xdr:nvSpPr>
        <xdr:cNvPr id="3502381" name="Line 55"/>
        <xdr:cNvSpPr>
          <a:spLocks noChangeShapeType="1"/>
        </xdr:cNvSpPr>
      </xdr:nvSpPr>
      <xdr:spPr bwMode="auto">
        <a:xfrm flipV="1">
          <a:off x="447675" y="19097625"/>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67</xdr:row>
      <xdr:rowOff>238125</xdr:rowOff>
    </xdr:from>
    <xdr:to>
      <xdr:col>2</xdr:col>
      <xdr:colOff>28575</xdr:colOff>
      <xdr:row>68</xdr:row>
      <xdr:rowOff>0</xdr:rowOff>
    </xdr:to>
    <xdr:sp macro="" textlink="">
      <xdr:nvSpPr>
        <xdr:cNvPr id="3502382" name="Line 56"/>
        <xdr:cNvSpPr>
          <a:spLocks noChangeShapeType="1"/>
        </xdr:cNvSpPr>
      </xdr:nvSpPr>
      <xdr:spPr bwMode="auto">
        <a:xfrm>
          <a:off x="438150" y="19802475"/>
          <a:ext cx="190500" cy="123825"/>
        </a:xfrm>
        <a:prstGeom prst="line">
          <a:avLst/>
        </a:prstGeom>
        <a:noFill/>
        <a:ln w="22225">
          <a:solidFill>
            <a:srgbClr val="FF0000"/>
          </a:solidFill>
          <a:round/>
          <a:headEnd/>
          <a:tailEnd type="triangle" w="med" len="med"/>
        </a:ln>
      </xdr:spPr>
    </xdr:sp>
    <xdr:clientData/>
  </xdr:twoCellAnchor>
  <xdr:twoCellAnchor>
    <xdr:from>
      <xdr:col>2</xdr:col>
      <xdr:colOff>57150</xdr:colOff>
      <xdr:row>66</xdr:row>
      <xdr:rowOff>57150</xdr:rowOff>
    </xdr:from>
    <xdr:to>
      <xdr:col>2</xdr:col>
      <xdr:colOff>352425</xdr:colOff>
      <xdr:row>67</xdr:row>
      <xdr:rowOff>257175</xdr:rowOff>
    </xdr:to>
    <xdr:sp macro="" textlink="">
      <xdr:nvSpPr>
        <xdr:cNvPr id="24633" name="Text Box 57"/>
        <xdr:cNvSpPr txBox="1">
          <a:spLocks noChangeArrowheads="1"/>
        </xdr:cNvSpPr>
      </xdr:nvSpPr>
      <xdr:spPr bwMode="auto">
        <a:xfrm>
          <a:off x="657225" y="19259550"/>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9</xdr:col>
      <xdr:colOff>276225</xdr:colOff>
      <xdr:row>65</xdr:row>
      <xdr:rowOff>133350</xdr:rowOff>
    </xdr:from>
    <xdr:to>
      <xdr:col>10</xdr:col>
      <xdr:colOff>57150</xdr:colOff>
      <xdr:row>66</xdr:row>
      <xdr:rowOff>66675</xdr:rowOff>
    </xdr:to>
    <xdr:sp macro="" textlink="">
      <xdr:nvSpPr>
        <xdr:cNvPr id="3502384" name="Line 58"/>
        <xdr:cNvSpPr>
          <a:spLocks noChangeShapeType="1"/>
        </xdr:cNvSpPr>
      </xdr:nvSpPr>
      <xdr:spPr bwMode="auto">
        <a:xfrm flipV="1">
          <a:off x="4133850" y="19097625"/>
          <a:ext cx="209550" cy="171450"/>
        </a:xfrm>
        <a:prstGeom prst="line">
          <a:avLst/>
        </a:prstGeom>
        <a:noFill/>
        <a:ln w="22225">
          <a:solidFill>
            <a:srgbClr val="FF0000"/>
          </a:solidFill>
          <a:round/>
          <a:headEnd/>
          <a:tailEnd type="triangle" w="med" len="med"/>
        </a:ln>
      </xdr:spPr>
    </xdr:sp>
    <xdr:clientData/>
  </xdr:twoCellAnchor>
  <xdr:twoCellAnchor>
    <xdr:from>
      <xdr:col>9</xdr:col>
      <xdr:colOff>266700</xdr:colOff>
      <xdr:row>67</xdr:row>
      <xdr:rowOff>238125</xdr:rowOff>
    </xdr:from>
    <xdr:to>
      <xdr:col>10</xdr:col>
      <xdr:colOff>28575</xdr:colOff>
      <xdr:row>68</xdr:row>
      <xdr:rowOff>0</xdr:rowOff>
    </xdr:to>
    <xdr:sp macro="" textlink="">
      <xdr:nvSpPr>
        <xdr:cNvPr id="3502385" name="Line 59"/>
        <xdr:cNvSpPr>
          <a:spLocks noChangeShapeType="1"/>
        </xdr:cNvSpPr>
      </xdr:nvSpPr>
      <xdr:spPr bwMode="auto">
        <a:xfrm>
          <a:off x="4124325" y="19802475"/>
          <a:ext cx="190500" cy="123825"/>
        </a:xfrm>
        <a:prstGeom prst="line">
          <a:avLst/>
        </a:prstGeom>
        <a:noFill/>
        <a:ln w="22225">
          <a:solidFill>
            <a:srgbClr val="FF0000"/>
          </a:solidFill>
          <a:round/>
          <a:headEnd/>
          <a:tailEnd type="triangle" w="med" len="med"/>
        </a:ln>
      </xdr:spPr>
    </xdr:sp>
    <xdr:clientData/>
  </xdr:twoCellAnchor>
  <xdr:twoCellAnchor>
    <xdr:from>
      <xdr:col>10</xdr:col>
      <xdr:colOff>76200</xdr:colOff>
      <xdr:row>66</xdr:row>
      <xdr:rowOff>104775</xdr:rowOff>
    </xdr:from>
    <xdr:to>
      <xdr:col>10</xdr:col>
      <xdr:colOff>371475</xdr:colOff>
      <xdr:row>67</xdr:row>
      <xdr:rowOff>304800</xdr:rowOff>
    </xdr:to>
    <xdr:sp macro="" textlink="">
      <xdr:nvSpPr>
        <xdr:cNvPr id="24636" name="Text Box 60"/>
        <xdr:cNvSpPr txBox="1">
          <a:spLocks noChangeArrowheads="1"/>
        </xdr:cNvSpPr>
      </xdr:nvSpPr>
      <xdr:spPr bwMode="auto">
        <a:xfrm>
          <a:off x="4362450" y="19307175"/>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1</xdr:col>
      <xdr:colOff>276225</xdr:colOff>
      <xdr:row>65</xdr:row>
      <xdr:rowOff>133350</xdr:rowOff>
    </xdr:from>
    <xdr:to>
      <xdr:col>2</xdr:col>
      <xdr:colOff>57150</xdr:colOff>
      <xdr:row>66</xdr:row>
      <xdr:rowOff>66675</xdr:rowOff>
    </xdr:to>
    <xdr:sp macro="" textlink="">
      <xdr:nvSpPr>
        <xdr:cNvPr id="3502387" name="Line 61"/>
        <xdr:cNvSpPr>
          <a:spLocks noChangeShapeType="1"/>
        </xdr:cNvSpPr>
      </xdr:nvSpPr>
      <xdr:spPr bwMode="auto">
        <a:xfrm flipV="1">
          <a:off x="447675" y="19097625"/>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67</xdr:row>
      <xdr:rowOff>238125</xdr:rowOff>
    </xdr:from>
    <xdr:to>
      <xdr:col>2</xdr:col>
      <xdr:colOff>28575</xdr:colOff>
      <xdr:row>68</xdr:row>
      <xdr:rowOff>0</xdr:rowOff>
    </xdr:to>
    <xdr:sp macro="" textlink="">
      <xdr:nvSpPr>
        <xdr:cNvPr id="3502388" name="Line 62"/>
        <xdr:cNvSpPr>
          <a:spLocks noChangeShapeType="1"/>
        </xdr:cNvSpPr>
      </xdr:nvSpPr>
      <xdr:spPr bwMode="auto">
        <a:xfrm>
          <a:off x="438150" y="19802475"/>
          <a:ext cx="190500" cy="123825"/>
        </a:xfrm>
        <a:prstGeom prst="line">
          <a:avLst/>
        </a:prstGeom>
        <a:noFill/>
        <a:ln w="22225">
          <a:solidFill>
            <a:srgbClr val="FF0000"/>
          </a:solidFill>
          <a:round/>
          <a:headEnd/>
          <a:tailEnd type="triangle" w="med" len="med"/>
        </a:ln>
      </xdr:spPr>
    </xdr:sp>
    <xdr:clientData/>
  </xdr:twoCellAnchor>
  <xdr:twoCellAnchor>
    <xdr:from>
      <xdr:col>1</xdr:col>
      <xdr:colOff>276225</xdr:colOff>
      <xdr:row>73</xdr:row>
      <xdr:rowOff>133350</xdr:rowOff>
    </xdr:from>
    <xdr:to>
      <xdr:col>2</xdr:col>
      <xdr:colOff>57150</xdr:colOff>
      <xdr:row>74</xdr:row>
      <xdr:rowOff>66675</xdr:rowOff>
    </xdr:to>
    <xdr:sp macro="" textlink="">
      <xdr:nvSpPr>
        <xdr:cNvPr id="3502389" name="Line 63"/>
        <xdr:cNvSpPr>
          <a:spLocks noChangeShapeType="1"/>
        </xdr:cNvSpPr>
      </xdr:nvSpPr>
      <xdr:spPr bwMode="auto">
        <a:xfrm flipV="1">
          <a:off x="447675" y="21116925"/>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75</xdr:row>
      <xdr:rowOff>238125</xdr:rowOff>
    </xdr:from>
    <xdr:to>
      <xdr:col>2</xdr:col>
      <xdr:colOff>28575</xdr:colOff>
      <xdr:row>76</xdr:row>
      <xdr:rowOff>0</xdr:rowOff>
    </xdr:to>
    <xdr:sp macro="" textlink="">
      <xdr:nvSpPr>
        <xdr:cNvPr id="3502390" name="Line 64"/>
        <xdr:cNvSpPr>
          <a:spLocks noChangeShapeType="1"/>
        </xdr:cNvSpPr>
      </xdr:nvSpPr>
      <xdr:spPr bwMode="auto">
        <a:xfrm>
          <a:off x="438150" y="21821775"/>
          <a:ext cx="190500" cy="123825"/>
        </a:xfrm>
        <a:prstGeom prst="line">
          <a:avLst/>
        </a:prstGeom>
        <a:noFill/>
        <a:ln w="22225">
          <a:solidFill>
            <a:srgbClr val="FF0000"/>
          </a:solidFill>
          <a:round/>
          <a:headEnd/>
          <a:tailEnd type="triangle" w="med" len="med"/>
        </a:ln>
      </xdr:spPr>
    </xdr:sp>
    <xdr:clientData/>
  </xdr:twoCellAnchor>
  <xdr:twoCellAnchor>
    <xdr:from>
      <xdr:col>2</xdr:col>
      <xdr:colOff>57150</xdr:colOff>
      <xdr:row>74</xdr:row>
      <xdr:rowOff>57150</xdr:rowOff>
    </xdr:from>
    <xdr:to>
      <xdr:col>2</xdr:col>
      <xdr:colOff>352425</xdr:colOff>
      <xdr:row>75</xdr:row>
      <xdr:rowOff>257175</xdr:rowOff>
    </xdr:to>
    <xdr:sp macro="" textlink="">
      <xdr:nvSpPr>
        <xdr:cNvPr id="24641" name="Text Box 65"/>
        <xdr:cNvSpPr txBox="1">
          <a:spLocks noChangeArrowheads="1"/>
        </xdr:cNvSpPr>
      </xdr:nvSpPr>
      <xdr:spPr bwMode="auto">
        <a:xfrm>
          <a:off x="657225" y="21278850"/>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9</xdr:col>
      <xdr:colOff>276225</xdr:colOff>
      <xdr:row>73</xdr:row>
      <xdr:rowOff>133350</xdr:rowOff>
    </xdr:from>
    <xdr:to>
      <xdr:col>10</xdr:col>
      <xdr:colOff>57150</xdr:colOff>
      <xdr:row>74</xdr:row>
      <xdr:rowOff>66675</xdr:rowOff>
    </xdr:to>
    <xdr:sp macro="" textlink="">
      <xdr:nvSpPr>
        <xdr:cNvPr id="3502392" name="Line 66"/>
        <xdr:cNvSpPr>
          <a:spLocks noChangeShapeType="1"/>
        </xdr:cNvSpPr>
      </xdr:nvSpPr>
      <xdr:spPr bwMode="auto">
        <a:xfrm flipV="1">
          <a:off x="4133850" y="21116925"/>
          <a:ext cx="209550" cy="171450"/>
        </a:xfrm>
        <a:prstGeom prst="line">
          <a:avLst/>
        </a:prstGeom>
        <a:noFill/>
        <a:ln w="22225">
          <a:solidFill>
            <a:srgbClr val="FF0000"/>
          </a:solidFill>
          <a:round/>
          <a:headEnd/>
          <a:tailEnd type="triangle" w="med" len="med"/>
        </a:ln>
      </xdr:spPr>
    </xdr:sp>
    <xdr:clientData/>
  </xdr:twoCellAnchor>
  <xdr:twoCellAnchor>
    <xdr:from>
      <xdr:col>9</xdr:col>
      <xdr:colOff>266700</xdr:colOff>
      <xdr:row>75</xdr:row>
      <xdr:rowOff>238125</xdr:rowOff>
    </xdr:from>
    <xdr:to>
      <xdr:col>10</xdr:col>
      <xdr:colOff>28575</xdr:colOff>
      <xdr:row>76</xdr:row>
      <xdr:rowOff>0</xdr:rowOff>
    </xdr:to>
    <xdr:sp macro="" textlink="">
      <xdr:nvSpPr>
        <xdr:cNvPr id="3502393" name="Line 67"/>
        <xdr:cNvSpPr>
          <a:spLocks noChangeShapeType="1"/>
        </xdr:cNvSpPr>
      </xdr:nvSpPr>
      <xdr:spPr bwMode="auto">
        <a:xfrm>
          <a:off x="4124325" y="21821775"/>
          <a:ext cx="190500" cy="123825"/>
        </a:xfrm>
        <a:prstGeom prst="line">
          <a:avLst/>
        </a:prstGeom>
        <a:noFill/>
        <a:ln w="22225">
          <a:solidFill>
            <a:srgbClr val="FF0000"/>
          </a:solidFill>
          <a:round/>
          <a:headEnd/>
          <a:tailEnd type="triangle" w="med" len="med"/>
        </a:ln>
      </xdr:spPr>
    </xdr:sp>
    <xdr:clientData/>
  </xdr:twoCellAnchor>
  <xdr:twoCellAnchor>
    <xdr:from>
      <xdr:col>10</xdr:col>
      <xdr:colOff>76200</xdr:colOff>
      <xdr:row>74</xdr:row>
      <xdr:rowOff>104775</xdr:rowOff>
    </xdr:from>
    <xdr:to>
      <xdr:col>10</xdr:col>
      <xdr:colOff>371475</xdr:colOff>
      <xdr:row>75</xdr:row>
      <xdr:rowOff>304800</xdr:rowOff>
    </xdr:to>
    <xdr:sp macro="" textlink="">
      <xdr:nvSpPr>
        <xdr:cNvPr id="24644" name="Text Box 68"/>
        <xdr:cNvSpPr txBox="1">
          <a:spLocks noChangeArrowheads="1"/>
        </xdr:cNvSpPr>
      </xdr:nvSpPr>
      <xdr:spPr bwMode="auto">
        <a:xfrm>
          <a:off x="4362450" y="21326475"/>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1</xdr:col>
      <xdr:colOff>276225</xdr:colOff>
      <xdr:row>73</xdr:row>
      <xdr:rowOff>133350</xdr:rowOff>
    </xdr:from>
    <xdr:to>
      <xdr:col>2</xdr:col>
      <xdr:colOff>57150</xdr:colOff>
      <xdr:row>74</xdr:row>
      <xdr:rowOff>66675</xdr:rowOff>
    </xdr:to>
    <xdr:sp macro="" textlink="">
      <xdr:nvSpPr>
        <xdr:cNvPr id="3502395" name="Line 69"/>
        <xdr:cNvSpPr>
          <a:spLocks noChangeShapeType="1"/>
        </xdr:cNvSpPr>
      </xdr:nvSpPr>
      <xdr:spPr bwMode="auto">
        <a:xfrm flipV="1">
          <a:off x="447675" y="21116925"/>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75</xdr:row>
      <xdr:rowOff>238125</xdr:rowOff>
    </xdr:from>
    <xdr:to>
      <xdr:col>2</xdr:col>
      <xdr:colOff>28575</xdr:colOff>
      <xdr:row>76</xdr:row>
      <xdr:rowOff>0</xdr:rowOff>
    </xdr:to>
    <xdr:sp macro="" textlink="">
      <xdr:nvSpPr>
        <xdr:cNvPr id="3502396" name="Line 70"/>
        <xdr:cNvSpPr>
          <a:spLocks noChangeShapeType="1"/>
        </xdr:cNvSpPr>
      </xdr:nvSpPr>
      <xdr:spPr bwMode="auto">
        <a:xfrm>
          <a:off x="438150" y="21821775"/>
          <a:ext cx="190500" cy="123825"/>
        </a:xfrm>
        <a:prstGeom prst="line">
          <a:avLst/>
        </a:prstGeom>
        <a:noFill/>
        <a:ln w="22225">
          <a:solidFill>
            <a:srgbClr val="FF0000"/>
          </a:solidFill>
          <a:round/>
          <a:headEnd/>
          <a:tailEnd type="triangle" w="med" len="med"/>
        </a:ln>
      </xdr:spPr>
    </xdr:sp>
    <xdr:clientData/>
  </xdr:twoCellAnchor>
  <xdr:twoCellAnchor>
    <xdr:from>
      <xdr:col>5</xdr:col>
      <xdr:colOff>304800</xdr:colOff>
      <xdr:row>73</xdr:row>
      <xdr:rowOff>133350</xdr:rowOff>
    </xdr:from>
    <xdr:to>
      <xdr:col>8</xdr:col>
      <xdr:colOff>295275</xdr:colOff>
      <xdr:row>78</xdr:row>
      <xdr:rowOff>190500</xdr:rowOff>
    </xdr:to>
    <xdr:pic>
      <xdr:nvPicPr>
        <xdr:cNvPr id="3502397" name="Picture 71" descr="AMERI012"/>
        <xdr:cNvPicPr>
          <a:picLocks noChangeAspect="1" noChangeArrowheads="1"/>
        </xdr:cNvPicPr>
      </xdr:nvPicPr>
      <xdr:blipFill>
        <a:blip xmlns:r="http://schemas.openxmlformats.org/officeDocument/2006/relationships" r:embed="rId7" cstate="print"/>
        <a:srcRect/>
        <a:stretch>
          <a:fillRect/>
        </a:stretch>
      </xdr:blipFill>
      <xdr:spPr bwMode="auto">
        <a:xfrm>
          <a:off x="2266950" y="21116925"/>
          <a:ext cx="1457325" cy="1466850"/>
        </a:xfrm>
        <a:prstGeom prst="rect">
          <a:avLst/>
        </a:prstGeom>
        <a:noFill/>
        <a:ln w="9525">
          <a:noFill/>
          <a:miter lim="800000"/>
          <a:headEnd/>
          <a:tailEnd/>
        </a:ln>
      </xdr:spPr>
    </xdr:pic>
    <xdr:clientData/>
  </xdr:twoCellAnchor>
  <xdr:twoCellAnchor>
    <xdr:from>
      <xdr:col>9</xdr:col>
      <xdr:colOff>276225</xdr:colOff>
      <xdr:row>65</xdr:row>
      <xdr:rowOff>133350</xdr:rowOff>
    </xdr:from>
    <xdr:to>
      <xdr:col>10</xdr:col>
      <xdr:colOff>57150</xdr:colOff>
      <xdr:row>66</xdr:row>
      <xdr:rowOff>66675</xdr:rowOff>
    </xdr:to>
    <xdr:sp macro="" textlink="">
      <xdr:nvSpPr>
        <xdr:cNvPr id="3502398" name="Line 72"/>
        <xdr:cNvSpPr>
          <a:spLocks noChangeShapeType="1"/>
        </xdr:cNvSpPr>
      </xdr:nvSpPr>
      <xdr:spPr bwMode="auto">
        <a:xfrm flipV="1">
          <a:off x="4133850" y="19097625"/>
          <a:ext cx="209550" cy="171450"/>
        </a:xfrm>
        <a:prstGeom prst="line">
          <a:avLst/>
        </a:prstGeom>
        <a:noFill/>
        <a:ln w="22225">
          <a:solidFill>
            <a:srgbClr val="FF0000"/>
          </a:solidFill>
          <a:round/>
          <a:headEnd/>
          <a:tailEnd type="triangle" w="med" len="med"/>
        </a:ln>
      </xdr:spPr>
    </xdr:sp>
    <xdr:clientData/>
  </xdr:twoCellAnchor>
  <xdr:twoCellAnchor>
    <xdr:from>
      <xdr:col>9</xdr:col>
      <xdr:colOff>276225</xdr:colOff>
      <xdr:row>65</xdr:row>
      <xdr:rowOff>133350</xdr:rowOff>
    </xdr:from>
    <xdr:to>
      <xdr:col>10</xdr:col>
      <xdr:colOff>57150</xdr:colOff>
      <xdr:row>66</xdr:row>
      <xdr:rowOff>66675</xdr:rowOff>
    </xdr:to>
    <xdr:sp macro="" textlink="">
      <xdr:nvSpPr>
        <xdr:cNvPr id="3502399" name="Line 73"/>
        <xdr:cNvSpPr>
          <a:spLocks noChangeShapeType="1"/>
        </xdr:cNvSpPr>
      </xdr:nvSpPr>
      <xdr:spPr bwMode="auto">
        <a:xfrm flipV="1">
          <a:off x="4133850" y="19097625"/>
          <a:ext cx="209550" cy="171450"/>
        </a:xfrm>
        <a:prstGeom prst="line">
          <a:avLst/>
        </a:prstGeom>
        <a:noFill/>
        <a:ln w="22225">
          <a:solidFill>
            <a:srgbClr val="FF0000"/>
          </a:solidFill>
          <a:round/>
          <a:headEnd/>
          <a:tailEnd type="triangle" w="med" len="med"/>
        </a:ln>
      </xdr:spPr>
    </xdr:sp>
    <xdr:clientData/>
  </xdr:twoCellAnchor>
  <xdr:twoCellAnchor>
    <xdr:from>
      <xdr:col>14</xdr:col>
      <xdr:colOff>257175</xdr:colOff>
      <xdr:row>81</xdr:row>
      <xdr:rowOff>19050</xdr:rowOff>
    </xdr:from>
    <xdr:to>
      <xdr:col>15</xdr:col>
      <xdr:colOff>371475</xdr:colOff>
      <xdr:row>84</xdr:row>
      <xdr:rowOff>209550</xdr:rowOff>
    </xdr:to>
    <xdr:pic>
      <xdr:nvPicPr>
        <xdr:cNvPr id="3502400" name="Picture 74"/>
        <xdr:cNvPicPr>
          <a:picLocks noChangeAspect="1" noChangeArrowheads="1"/>
        </xdr:cNvPicPr>
      </xdr:nvPicPr>
      <xdr:blipFill>
        <a:blip xmlns:r="http://schemas.openxmlformats.org/officeDocument/2006/relationships" r:embed="rId1" cstate="print"/>
        <a:srcRect/>
        <a:stretch>
          <a:fillRect/>
        </a:stretch>
      </xdr:blipFill>
      <xdr:spPr bwMode="auto">
        <a:xfrm>
          <a:off x="6257925" y="23021925"/>
          <a:ext cx="504825" cy="1152525"/>
        </a:xfrm>
        <a:prstGeom prst="rect">
          <a:avLst/>
        </a:prstGeom>
        <a:noFill/>
        <a:ln w="9525">
          <a:noFill/>
          <a:miter lim="800000"/>
          <a:headEnd/>
          <a:tailEnd/>
        </a:ln>
      </xdr:spPr>
    </xdr:pic>
    <xdr:clientData/>
  </xdr:twoCellAnchor>
  <xdr:twoCellAnchor>
    <xdr:from>
      <xdr:col>1</xdr:col>
      <xdr:colOff>276225</xdr:colOff>
      <xdr:row>81</xdr:row>
      <xdr:rowOff>133350</xdr:rowOff>
    </xdr:from>
    <xdr:to>
      <xdr:col>2</xdr:col>
      <xdr:colOff>57150</xdr:colOff>
      <xdr:row>82</xdr:row>
      <xdr:rowOff>66675</xdr:rowOff>
    </xdr:to>
    <xdr:sp macro="" textlink="">
      <xdr:nvSpPr>
        <xdr:cNvPr id="3502401" name="Line 75"/>
        <xdr:cNvSpPr>
          <a:spLocks noChangeShapeType="1"/>
        </xdr:cNvSpPr>
      </xdr:nvSpPr>
      <xdr:spPr bwMode="auto">
        <a:xfrm flipV="1">
          <a:off x="447675" y="23136225"/>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83</xdr:row>
      <xdr:rowOff>238125</xdr:rowOff>
    </xdr:from>
    <xdr:to>
      <xdr:col>2</xdr:col>
      <xdr:colOff>28575</xdr:colOff>
      <xdr:row>84</xdr:row>
      <xdr:rowOff>0</xdr:rowOff>
    </xdr:to>
    <xdr:sp macro="" textlink="">
      <xdr:nvSpPr>
        <xdr:cNvPr id="3502402" name="Line 76"/>
        <xdr:cNvSpPr>
          <a:spLocks noChangeShapeType="1"/>
        </xdr:cNvSpPr>
      </xdr:nvSpPr>
      <xdr:spPr bwMode="auto">
        <a:xfrm>
          <a:off x="438150" y="23841075"/>
          <a:ext cx="190500" cy="123825"/>
        </a:xfrm>
        <a:prstGeom prst="line">
          <a:avLst/>
        </a:prstGeom>
        <a:noFill/>
        <a:ln w="22225">
          <a:solidFill>
            <a:srgbClr val="FF0000"/>
          </a:solidFill>
          <a:round/>
          <a:headEnd/>
          <a:tailEnd type="triangle" w="med" len="med"/>
        </a:ln>
      </xdr:spPr>
    </xdr:sp>
    <xdr:clientData/>
  </xdr:twoCellAnchor>
  <xdr:twoCellAnchor>
    <xdr:from>
      <xdr:col>2</xdr:col>
      <xdr:colOff>57150</xdr:colOff>
      <xdr:row>82</xdr:row>
      <xdr:rowOff>57150</xdr:rowOff>
    </xdr:from>
    <xdr:to>
      <xdr:col>2</xdr:col>
      <xdr:colOff>352425</xdr:colOff>
      <xdr:row>83</xdr:row>
      <xdr:rowOff>257175</xdr:rowOff>
    </xdr:to>
    <xdr:sp macro="" textlink="">
      <xdr:nvSpPr>
        <xdr:cNvPr id="24653" name="Text Box 77"/>
        <xdr:cNvSpPr txBox="1">
          <a:spLocks noChangeArrowheads="1"/>
        </xdr:cNvSpPr>
      </xdr:nvSpPr>
      <xdr:spPr bwMode="auto">
        <a:xfrm>
          <a:off x="657225" y="23298150"/>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9</xdr:col>
      <xdr:colOff>276225</xdr:colOff>
      <xdr:row>81</xdr:row>
      <xdr:rowOff>133350</xdr:rowOff>
    </xdr:from>
    <xdr:to>
      <xdr:col>10</xdr:col>
      <xdr:colOff>57150</xdr:colOff>
      <xdr:row>82</xdr:row>
      <xdr:rowOff>66675</xdr:rowOff>
    </xdr:to>
    <xdr:sp macro="" textlink="">
      <xdr:nvSpPr>
        <xdr:cNvPr id="3502404" name="Line 78"/>
        <xdr:cNvSpPr>
          <a:spLocks noChangeShapeType="1"/>
        </xdr:cNvSpPr>
      </xdr:nvSpPr>
      <xdr:spPr bwMode="auto">
        <a:xfrm flipV="1">
          <a:off x="4133850" y="23136225"/>
          <a:ext cx="209550" cy="171450"/>
        </a:xfrm>
        <a:prstGeom prst="line">
          <a:avLst/>
        </a:prstGeom>
        <a:noFill/>
        <a:ln w="22225">
          <a:solidFill>
            <a:srgbClr val="FF0000"/>
          </a:solidFill>
          <a:round/>
          <a:headEnd/>
          <a:tailEnd type="triangle" w="med" len="med"/>
        </a:ln>
      </xdr:spPr>
    </xdr:sp>
    <xdr:clientData/>
  </xdr:twoCellAnchor>
  <xdr:twoCellAnchor>
    <xdr:from>
      <xdr:col>9</xdr:col>
      <xdr:colOff>266700</xdr:colOff>
      <xdr:row>83</xdr:row>
      <xdr:rowOff>238125</xdr:rowOff>
    </xdr:from>
    <xdr:to>
      <xdr:col>10</xdr:col>
      <xdr:colOff>28575</xdr:colOff>
      <xdr:row>84</xdr:row>
      <xdr:rowOff>0</xdr:rowOff>
    </xdr:to>
    <xdr:sp macro="" textlink="">
      <xdr:nvSpPr>
        <xdr:cNvPr id="3502405" name="Line 79"/>
        <xdr:cNvSpPr>
          <a:spLocks noChangeShapeType="1"/>
        </xdr:cNvSpPr>
      </xdr:nvSpPr>
      <xdr:spPr bwMode="auto">
        <a:xfrm>
          <a:off x="4124325" y="23841075"/>
          <a:ext cx="190500" cy="123825"/>
        </a:xfrm>
        <a:prstGeom prst="line">
          <a:avLst/>
        </a:prstGeom>
        <a:noFill/>
        <a:ln w="22225">
          <a:solidFill>
            <a:srgbClr val="FF0000"/>
          </a:solidFill>
          <a:round/>
          <a:headEnd/>
          <a:tailEnd type="triangle" w="med" len="med"/>
        </a:ln>
      </xdr:spPr>
    </xdr:sp>
    <xdr:clientData/>
  </xdr:twoCellAnchor>
  <xdr:twoCellAnchor>
    <xdr:from>
      <xdr:col>10</xdr:col>
      <xdr:colOff>76200</xdr:colOff>
      <xdr:row>82</xdr:row>
      <xdr:rowOff>104775</xdr:rowOff>
    </xdr:from>
    <xdr:to>
      <xdr:col>10</xdr:col>
      <xdr:colOff>371475</xdr:colOff>
      <xdr:row>83</xdr:row>
      <xdr:rowOff>304800</xdr:rowOff>
    </xdr:to>
    <xdr:sp macro="" textlink="">
      <xdr:nvSpPr>
        <xdr:cNvPr id="24656" name="Text Box 80"/>
        <xdr:cNvSpPr txBox="1">
          <a:spLocks noChangeArrowheads="1"/>
        </xdr:cNvSpPr>
      </xdr:nvSpPr>
      <xdr:spPr bwMode="auto">
        <a:xfrm>
          <a:off x="4362450" y="23345775"/>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1</xdr:col>
      <xdr:colOff>276225</xdr:colOff>
      <xdr:row>81</xdr:row>
      <xdr:rowOff>133350</xdr:rowOff>
    </xdr:from>
    <xdr:to>
      <xdr:col>2</xdr:col>
      <xdr:colOff>57150</xdr:colOff>
      <xdr:row>82</xdr:row>
      <xdr:rowOff>66675</xdr:rowOff>
    </xdr:to>
    <xdr:sp macro="" textlink="">
      <xdr:nvSpPr>
        <xdr:cNvPr id="3502407" name="Line 81"/>
        <xdr:cNvSpPr>
          <a:spLocks noChangeShapeType="1"/>
        </xdr:cNvSpPr>
      </xdr:nvSpPr>
      <xdr:spPr bwMode="auto">
        <a:xfrm flipV="1">
          <a:off x="447675" y="23136225"/>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83</xdr:row>
      <xdr:rowOff>238125</xdr:rowOff>
    </xdr:from>
    <xdr:to>
      <xdr:col>2</xdr:col>
      <xdr:colOff>28575</xdr:colOff>
      <xdr:row>84</xdr:row>
      <xdr:rowOff>0</xdr:rowOff>
    </xdr:to>
    <xdr:sp macro="" textlink="">
      <xdr:nvSpPr>
        <xdr:cNvPr id="3502408" name="Line 82"/>
        <xdr:cNvSpPr>
          <a:spLocks noChangeShapeType="1"/>
        </xdr:cNvSpPr>
      </xdr:nvSpPr>
      <xdr:spPr bwMode="auto">
        <a:xfrm>
          <a:off x="438150" y="23841075"/>
          <a:ext cx="190500" cy="123825"/>
        </a:xfrm>
        <a:prstGeom prst="line">
          <a:avLst/>
        </a:prstGeom>
        <a:noFill/>
        <a:ln w="22225">
          <a:solidFill>
            <a:srgbClr val="FF0000"/>
          </a:solidFill>
          <a:round/>
          <a:headEnd/>
          <a:tailEnd type="triangle" w="med" len="med"/>
        </a:ln>
      </xdr:spPr>
    </xdr:sp>
    <xdr:clientData/>
  </xdr:twoCellAnchor>
  <xdr:twoCellAnchor>
    <xdr:from>
      <xdr:col>1</xdr:col>
      <xdr:colOff>276225</xdr:colOff>
      <xdr:row>89</xdr:row>
      <xdr:rowOff>133350</xdr:rowOff>
    </xdr:from>
    <xdr:to>
      <xdr:col>2</xdr:col>
      <xdr:colOff>57150</xdr:colOff>
      <xdr:row>90</xdr:row>
      <xdr:rowOff>66675</xdr:rowOff>
    </xdr:to>
    <xdr:sp macro="" textlink="">
      <xdr:nvSpPr>
        <xdr:cNvPr id="3502409" name="Line 83"/>
        <xdr:cNvSpPr>
          <a:spLocks noChangeShapeType="1"/>
        </xdr:cNvSpPr>
      </xdr:nvSpPr>
      <xdr:spPr bwMode="auto">
        <a:xfrm flipV="1">
          <a:off x="447675" y="25155525"/>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91</xdr:row>
      <xdr:rowOff>238125</xdr:rowOff>
    </xdr:from>
    <xdr:to>
      <xdr:col>2</xdr:col>
      <xdr:colOff>28575</xdr:colOff>
      <xdr:row>92</xdr:row>
      <xdr:rowOff>0</xdr:rowOff>
    </xdr:to>
    <xdr:sp macro="" textlink="">
      <xdr:nvSpPr>
        <xdr:cNvPr id="3502410" name="Line 84"/>
        <xdr:cNvSpPr>
          <a:spLocks noChangeShapeType="1"/>
        </xdr:cNvSpPr>
      </xdr:nvSpPr>
      <xdr:spPr bwMode="auto">
        <a:xfrm>
          <a:off x="438150" y="25860375"/>
          <a:ext cx="190500" cy="123825"/>
        </a:xfrm>
        <a:prstGeom prst="line">
          <a:avLst/>
        </a:prstGeom>
        <a:noFill/>
        <a:ln w="22225">
          <a:solidFill>
            <a:srgbClr val="FF0000"/>
          </a:solidFill>
          <a:round/>
          <a:headEnd/>
          <a:tailEnd type="triangle" w="med" len="med"/>
        </a:ln>
      </xdr:spPr>
    </xdr:sp>
    <xdr:clientData/>
  </xdr:twoCellAnchor>
  <xdr:twoCellAnchor>
    <xdr:from>
      <xdr:col>2</xdr:col>
      <xdr:colOff>57150</xdr:colOff>
      <xdr:row>90</xdr:row>
      <xdr:rowOff>57150</xdr:rowOff>
    </xdr:from>
    <xdr:to>
      <xdr:col>2</xdr:col>
      <xdr:colOff>352425</xdr:colOff>
      <xdr:row>91</xdr:row>
      <xdr:rowOff>257175</xdr:rowOff>
    </xdr:to>
    <xdr:sp macro="" textlink="">
      <xdr:nvSpPr>
        <xdr:cNvPr id="24661" name="Text Box 85"/>
        <xdr:cNvSpPr txBox="1">
          <a:spLocks noChangeArrowheads="1"/>
        </xdr:cNvSpPr>
      </xdr:nvSpPr>
      <xdr:spPr bwMode="auto">
        <a:xfrm>
          <a:off x="657225" y="25317450"/>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9</xdr:col>
      <xdr:colOff>276225</xdr:colOff>
      <xdr:row>89</xdr:row>
      <xdr:rowOff>133350</xdr:rowOff>
    </xdr:from>
    <xdr:to>
      <xdr:col>10</xdr:col>
      <xdr:colOff>57150</xdr:colOff>
      <xdr:row>90</xdr:row>
      <xdr:rowOff>66675</xdr:rowOff>
    </xdr:to>
    <xdr:sp macro="" textlink="">
      <xdr:nvSpPr>
        <xdr:cNvPr id="3502412" name="Line 86"/>
        <xdr:cNvSpPr>
          <a:spLocks noChangeShapeType="1"/>
        </xdr:cNvSpPr>
      </xdr:nvSpPr>
      <xdr:spPr bwMode="auto">
        <a:xfrm flipV="1">
          <a:off x="4133850" y="25155525"/>
          <a:ext cx="209550" cy="171450"/>
        </a:xfrm>
        <a:prstGeom prst="line">
          <a:avLst/>
        </a:prstGeom>
        <a:noFill/>
        <a:ln w="22225">
          <a:solidFill>
            <a:srgbClr val="FF0000"/>
          </a:solidFill>
          <a:round/>
          <a:headEnd/>
          <a:tailEnd type="triangle" w="med" len="med"/>
        </a:ln>
      </xdr:spPr>
    </xdr:sp>
    <xdr:clientData/>
  </xdr:twoCellAnchor>
  <xdr:twoCellAnchor>
    <xdr:from>
      <xdr:col>9</xdr:col>
      <xdr:colOff>266700</xdr:colOff>
      <xdr:row>91</xdr:row>
      <xdr:rowOff>238125</xdr:rowOff>
    </xdr:from>
    <xdr:to>
      <xdr:col>10</xdr:col>
      <xdr:colOff>28575</xdr:colOff>
      <xdr:row>92</xdr:row>
      <xdr:rowOff>0</xdr:rowOff>
    </xdr:to>
    <xdr:sp macro="" textlink="">
      <xdr:nvSpPr>
        <xdr:cNvPr id="3502413" name="Line 87"/>
        <xdr:cNvSpPr>
          <a:spLocks noChangeShapeType="1"/>
        </xdr:cNvSpPr>
      </xdr:nvSpPr>
      <xdr:spPr bwMode="auto">
        <a:xfrm>
          <a:off x="4124325" y="25860375"/>
          <a:ext cx="190500" cy="123825"/>
        </a:xfrm>
        <a:prstGeom prst="line">
          <a:avLst/>
        </a:prstGeom>
        <a:noFill/>
        <a:ln w="22225">
          <a:solidFill>
            <a:srgbClr val="FF0000"/>
          </a:solidFill>
          <a:round/>
          <a:headEnd/>
          <a:tailEnd type="triangle" w="med" len="med"/>
        </a:ln>
      </xdr:spPr>
    </xdr:sp>
    <xdr:clientData/>
  </xdr:twoCellAnchor>
  <xdr:twoCellAnchor>
    <xdr:from>
      <xdr:col>10</xdr:col>
      <xdr:colOff>76200</xdr:colOff>
      <xdr:row>90</xdr:row>
      <xdr:rowOff>104775</xdr:rowOff>
    </xdr:from>
    <xdr:to>
      <xdr:col>10</xdr:col>
      <xdr:colOff>371475</xdr:colOff>
      <xdr:row>91</xdr:row>
      <xdr:rowOff>304800</xdr:rowOff>
    </xdr:to>
    <xdr:sp macro="" textlink="">
      <xdr:nvSpPr>
        <xdr:cNvPr id="24664" name="Text Box 88"/>
        <xdr:cNvSpPr txBox="1">
          <a:spLocks noChangeArrowheads="1"/>
        </xdr:cNvSpPr>
      </xdr:nvSpPr>
      <xdr:spPr bwMode="auto">
        <a:xfrm>
          <a:off x="4362450" y="25365075"/>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1</xdr:col>
      <xdr:colOff>276225</xdr:colOff>
      <xdr:row>89</xdr:row>
      <xdr:rowOff>133350</xdr:rowOff>
    </xdr:from>
    <xdr:to>
      <xdr:col>2</xdr:col>
      <xdr:colOff>57150</xdr:colOff>
      <xdr:row>90</xdr:row>
      <xdr:rowOff>66675</xdr:rowOff>
    </xdr:to>
    <xdr:sp macro="" textlink="">
      <xdr:nvSpPr>
        <xdr:cNvPr id="3502415" name="Line 89"/>
        <xdr:cNvSpPr>
          <a:spLocks noChangeShapeType="1"/>
        </xdr:cNvSpPr>
      </xdr:nvSpPr>
      <xdr:spPr bwMode="auto">
        <a:xfrm flipV="1">
          <a:off x="447675" y="25155525"/>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91</xdr:row>
      <xdr:rowOff>238125</xdr:rowOff>
    </xdr:from>
    <xdr:to>
      <xdr:col>2</xdr:col>
      <xdr:colOff>28575</xdr:colOff>
      <xdr:row>92</xdr:row>
      <xdr:rowOff>0</xdr:rowOff>
    </xdr:to>
    <xdr:sp macro="" textlink="">
      <xdr:nvSpPr>
        <xdr:cNvPr id="3502416" name="Line 90"/>
        <xdr:cNvSpPr>
          <a:spLocks noChangeShapeType="1"/>
        </xdr:cNvSpPr>
      </xdr:nvSpPr>
      <xdr:spPr bwMode="auto">
        <a:xfrm>
          <a:off x="438150" y="25860375"/>
          <a:ext cx="190500" cy="123825"/>
        </a:xfrm>
        <a:prstGeom prst="line">
          <a:avLst/>
        </a:prstGeom>
        <a:noFill/>
        <a:ln w="22225">
          <a:solidFill>
            <a:srgbClr val="FF0000"/>
          </a:solidFill>
          <a:round/>
          <a:headEnd/>
          <a:tailEnd type="triangle" w="med" len="med"/>
        </a:ln>
      </xdr:spPr>
    </xdr:sp>
    <xdr:clientData/>
  </xdr:twoCellAnchor>
  <xdr:twoCellAnchor>
    <xdr:from>
      <xdr:col>9</xdr:col>
      <xdr:colOff>276225</xdr:colOff>
      <xdr:row>81</xdr:row>
      <xdr:rowOff>133350</xdr:rowOff>
    </xdr:from>
    <xdr:to>
      <xdr:col>10</xdr:col>
      <xdr:colOff>57150</xdr:colOff>
      <xdr:row>82</xdr:row>
      <xdr:rowOff>66675</xdr:rowOff>
    </xdr:to>
    <xdr:sp macro="" textlink="">
      <xdr:nvSpPr>
        <xdr:cNvPr id="3502417" name="Line 91"/>
        <xdr:cNvSpPr>
          <a:spLocks noChangeShapeType="1"/>
        </xdr:cNvSpPr>
      </xdr:nvSpPr>
      <xdr:spPr bwMode="auto">
        <a:xfrm flipV="1">
          <a:off x="4133850" y="23136225"/>
          <a:ext cx="209550" cy="171450"/>
        </a:xfrm>
        <a:prstGeom prst="line">
          <a:avLst/>
        </a:prstGeom>
        <a:noFill/>
        <a:ln w="22225">
          <a:solidFill>
            <a:srgbClr val="FF0000"/>
          </a:solidFill>
          <a:round/>
          <a:headEnd/>
          <a:tailEnd type="triangle" w="med" len="med"/>
        </a:ln>
      </xdr:spPr>
    </xdr:sp>
    <xdr:clientData/>
  </xdr:twoCellAnchor>
  <xdr:twoCellAnchor>
    <xdr:from>
      <xdr:col>9</xdr:col>
      <xdr:colOff>276225</xdr:colOff>
      <xdr:row>81</xdr:row>
      <xdr:rowOff>133350</xdr:rowOff>
    </xdr:from>
    <xdr:to>
      <xdr:col>10</xdr:col>
      <xdr:colOff>57150</xdr:colOff>
      <xdr:row>82</xdr:row>
      <xdr:rowOff>66675</xdr:rowOff>
    </xdr:to>
    <xdr:sp macro="" textlink="">
      <xdr:nvSpPr>
        <xdr:cNvPr id="3502418" name="Line 92"/>
        <xdr:cNvSpPr>
          <a:spLocks noChangeShapeType="1"/>
        </xdr:cNvSpPr>
      </xdr:nvSpPr>
      <xdr:spPr bwMode="auto">
        <a:xfrm flipV="1">
          <a:off x="4133850" y="23136225"/>
          <a:ext cx="209550" cy="171450"/>
        </a:xfrm>
        <a:prstGeom prst="line">
          <a:avLst/>
        </a:prstGeom>
        <a:noFill/>
        <a:ln w="22225">
          <a:solidFill>
            <a:srgbClr val="FF0000"/>
          </a:solidFill>
          <a:round/>
          <a:headEnd/>
          <a:tailEnd type="triangle" w="med" len="med"/>
        </a:ln>
      </xdr:spPr>
    </xdr:sp>
    <xdr:clientData/>
  </xdr:twoCellAnchor>
  <xdr:twoCellAnchor>
    <xdr:from>
      <xdr:col>5</xdr:col>
      <xdr:colOff>381000</xdr:colOff>
      <xdr:row>89</xdr:row>
      <xdr:rowOff>190500</xdr:rowOff>
    </xdr:from>
    <xdr:to>
      <xdr:col>7</xdr:col>
      <xdr:colOff>600075</xdr:colOff>
      <xdr:row>93</xdr:row>
      <xdr:rowOff>200025</xdr:rowOff>
    </xdr:to>
    <xdr:pic>
      <xdr:nvPicPr>
        <xdr:cNvPr id="3502419" name="Picture 93" descr="AMERI104"/>
        <xdr:cNvPicPr>
          <a:picLocks noChangeAspect="1" noChangeArrowheads="1"/>
        </xdr:cNvPicPr>
      </xdr:nvPicPr>
      <xdr:blipFill>
        <a:blip xmlns:r="http://schemas.openxmlformats.org/officeDocument/2006/relationships" r:embed="rId8" cstate="print"/>
        <a:srcRect/>
        <a:stretch>
          <a:fillRect/>
        </a:stretch>
      </xdr:blipFill>
      <xdr:spPr bwMode="auto">
        <a:xfrm>
          <a:off x="2343150" y="25212675"/>
          <a:ext cx="1076325" cy="1190625"/>
        </a:xfrm>
        <a:prstGeom prst="rect">
          <a:avLst/>
        </a:prstGeom>
        <a:noFill/>
        <a:ln w="9525">
          <a:noFill/>
          <a:miter lim="800000"/>
          <a:headEnd/>
          <a:tailEnd/>
        </a:ln>
      </xdr:spPr>
    </xdr:pic>
    <xdr:clientData/>
  </xdr:twoCellAnchor>
  <xdr:twoCellAnchor>
    <xdr:from>
      <xdr:col>14</xdr:col>
      <xdr:colOff>257175</xdr:colOff>
      <xdr:row>97</xdr:row>
      <xdr:rowOff>19050</xdr:rowOff>
    </xdr:from>
    <xdr:to>
      <xdr:col>15</xdr:col>
      <xdr:colOff>371475</xdr:colOff>
      <xdr:row>100</xdr:row>
      <xdr:rowOff>209550</xdr:rowOff>
    </xdr:to>
    <xdr:pic>
      <xdr:nvPicPr>
        <xdr:cNvPr id="3502420" name="Picture 94"/>
        <xdr:cNvPicPr>
          <a:picLocks noChangeAspect="1" noChangeArrowheads="1"/>
        </xdr:cNvPicPr>
      </xdr:nvPicPr>
      <xdr:blipFill>
        <a:blip xmlns:r="http://schemas.openxmlformats.org/officeDocument/2006/relationships" r:embed="rId1" cstate="print"/>
        <a:srcRect/>
        <a:stretch>
          <a:fillRect/>
        </a:stretch>
      </xdr:blipFill>
      <xdr:spPr bwMode="auto">
        <a:xfrm>
          <a:off x="6257925" y="27060525"/>
          <a:ext cx="504825" cy="1152525"/>
        </a:xfrm>
        <a:prstGeom prst="rect">
          <a:avLst/>
        </a:prstGeom>
        <a:noFill/>
        <a:ln w="9525">
          <a:noFill/>
          <a:miter lim="800000"/>
          <a:headEnd/>
          <a:tailEnd/>
        </a:ln>
      </xdr:spPr>
    </xdr:pic>
    <xdr:clientData/>
  </xdr:twoCellAnchor>
  <xdr:twoCellAnchor>
    <xdr:from>
      <xdr:col>1</xdr:col>
      <xdr:colOff>276225</xdr:colOff>
      <xdr:row>97</xdr:row>
      <xdr:rowOff>133350</xdr:rowOff>
    </xdr:from>
    <xdr:to>
      <xdr:col>2</xdr:col>
      <xdr:colOff>57150</xdr:colOff>
      <xdr:row>98</xdr:row>
      <xdr:rowOff>66675</xdr:rowOff>
    </xdr:to>
    <xdr:sp macro="" textlink="">
      <xdr:nvSpPr>
        <xdr:cNvPr id="3502421" name="Line 95"/>
        <xdr:cNvSpPr>
          <a:spLocks noChangeShapeType="1"/>
        </xdr:cNvSpPr>
      </xdr:nvSpPr>
      <xdr:spPr bwMode="auto">
        <a:xfrm flipV="1">
          <a:off x="447675" y="27174825"/>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99</xdr:row>
      <xdr:rowOff>238125</xdr:rowOff>
    </xdr:from>
    <xdr:to>
      <xdr:col>2</xdr:col>
      <xdr:colOff>28575</xdr:colOff>
      <xdr:row>100</xdr:row>
      <xdr:rowOff>0</xdr:rowOff>
    </xdr:to>
    <xdr:sp macro="" textlink="">
      <xdr:nvSpPr>
        <xdr:cNvPr id="3502422" name="Line 96"/>
        <xdr:cNvSpPr>
          <a:spLocks noChangeShapeType="1"/>
        </xdr:cNvSpPr>
      </xdr:nvSpPr>
      <xdr:spPr bwMode="auto">
        <a:xfrm>
          <a:off x="438150" y="27879675"/>
          <a:ext cx="190500" cy="123825"/>
        </a:xfrm>
        <a:prstGeom prst="line">
          <a:avLst/>
        </a:prstGeom>
        <a:noFill/>
        <a:ln w="22225">
          <a:solidFill>
            <a:srgbClr val="FF0000"/>
          </a:solidFill>
          <a:round/>
          <a:headEnd/>
          <a:tailEnd type="triangle" w="med" len="med"/>
        </a:ln>
      </xdr:spPr>
    </xdr:sp>
    <xdr:clientData/>
  </xdr:twoCellAnchor>
  <xdr:twoCellAnchor>
    <xdr:from>
      <xdr:col>2</xdr:col>
      <xdr:colOff>57150</xdr:colOff>
      <xdr:row>98</xdr:row>
      <xdr:rowOff>57150</xdr:rowOff>
    </xdr:from>
    <xdr:to>
      <xdr:col>2</xdr:col>
      <xdr:colOff>352425</xdr:colOff>
      <xdr:row>99</xdr:row>
      <xdr:rowOff>257175</xdr:rowOff>
    </xdr:to>
    <xdr:sp macro="" textlink="">
      <xdr:nvSpPr>
        <xdr:cNvPr id="24673" name="Text Box 97"/>
        <xdr:cNvSpPr txBox="1">
          <a:spLocks noChangeArrowheads="1"/>
        </xdr:cNvSpPr>
      </xdr:nvSpPr>
      <xdr:spPr bwMode="auto">
        <a:xfrm>
          <a:off x="657225" y="27336750"/>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9</xdr:col>
      <xdr:colOff>276225</xdr:colOff>
      <xdr:row>97</xdr:row>
      <xdr:rowOff>133350</xdr:rowOff>
    </xdr:from>
    <xdr:to>
      <xdr:col>10</xdr:col>
      <xdr:colOff>57150</xdr:colOff>
      <xdr:row>98</xdr:row>
      <xdr:rowOff>66675</xdr:rowOff>
    </xdr:to>
    <xdr:sp macro="" textlink="">
      <xdr:nvSpPr>
        <xdr:cNvPr id="3502424" name="Line 98"/>
        <xdr:cNvSpPr>
          <a:spLocks noChangeShapeType="1"/>
        </xdr:cNvSpPr>
      </xdr:nvSpPr>
      <xdr:spPr bwMode="auto">
        <a:xfrm flipV="1">
          <a:off x="4133850" y="27174825"/>
          <a:ext cx="209550" cy="171450"/>
        </a:xfrm>
        <a:prstGeom prst="line">
          <a:avLst/>
        </a:prstGeom>
        <a:noFill/>
        <a:ln w="22225">
          <a:solidFill>
            <a:srgbClr val="FF0000"/>
          </a:solidFill>
          <a:round/>
          <a:headEnd/>
          <a:tailEnd type="triangle" w="med" len="med"/>
        </a:ln>
      </xdr:spPr>
    </xdr:sp>
    <xdr:clientData/>
  </xdr:twoCellAnchor>
  <xdr:twoCellAnchor>
    <xdr:from>
      <xdr:col>9</xdr:col>
      <xdr:colOff>266700</xdr:colOff>
      <xdr:row>99</xdr:row>
      <xdr:rowOff>238125</xdr:rowOff>
    </xdr:from>
    <xdr:to>
      <xdr:col>10</xdr:col>
      <xdr:colOff>28575</xdr:colOff>
      <xdr:row>100</xdr:row>
      <xdr:rowOff>0</xdr:rowOff>
    </xdr:to>
    <xdr:sp macro="" textlink="">
      <xdr:nvSpPr>
        <xdr:cNvPr id="3502425" name="Line 99"/>
        <xdr:cNvSpPr>
          <a:spLocks noChangeShapeType="1"/>
        </xdr:cNvSpPr>
      </xdr:nvSpPr>
      <xdr:spPr bwMode="auto">
        <a:xfrm>
          <a:off x="4124325" y="27879675"/>
          <a:ext cx="190500" cy="123825"/>
        </a:xfrm>
        <a:prstGeom prst="line">
          <a:avLst/>
        </a:prstGeom>
        <a:noFill/>
        <a:ln w="22225">
          <a:solidFill>
            <a:srgbClr val="FF0000"/>
          </a:solidFill>
          <a:round/>
          <a:headEnd/>
          <a:tailEnd type="triangle" w="med" len="med"/>
        </a:ln>
      </xdr:spPr>
    </xdr:sp>
    <xdr:clientData/>
  </xdr:twoCellAnchor>
  <xdr:twoCellAnchor>
    <xdr:from>
      <xdr:col>10</xdr:col>
      <xdr:colOff>76200</xdr:colOff>
      <xdr:row>98</xdr:row>
      <xdr:rowOff>104775</xdr:rowOff>
    </xdr:from>
    <xdr:to>
      <xdr:col>10</xdr:col>
      <xdr:colOff>371475</xdr:colOff>
      <xdr:row>99</xdr:row>
      <xdr:rowOff>304800</xdr:rowOff>
    </xdr:to>
    <xdr:sp macro="" textlink="">
      <xdr:nvSpPr>
        <xdr:cNvPr id="24676" name="Text Box 100"/>
        <xdr:cNvSpPr txBox="1">
          <a:spLocks noChangeArrowheads="1"/>
        </xdr:cNvSpPr>
      </xdr:nvSpPr>
      <xdr:spPr bwMode="auto">
        <a:xfrm>
          <a:off x="4362450" y="27384375"/>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1</xdr:col>
      <xdr:colOff>276225</xdr:colOff>
      <xdr:row>97</xdr:row>
      <xdr:rowOff>133350</xdr:rowOff>
    </xdr:from>
    <xdr:to>
      <xdr:col>2</xdr:col>
      <xdr:colOff>57150</xdr:colOff>
      <xdr:row>98</xdr:row>
      <xdr:rowOff>66675</xdr:rowOff>
    </xdr:to>
    <xdr:sp macro="" textlink="">
      <xdr:nvSpPr>
        <xdr:cNvPr id="3502427" name="Line 101"/>
        <xdr:cNvSpPr>
          <a:spLocks noChangeShapeType="1"/>
        </xdr:cNvSpPr>
      </xdr:nvSpPr>
      <xdr:spPr bwMode="auto">
        <a:xfrm flipV="1">
          <a:off x="447675" y="27174825"/>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99</xdr:row>
      <xdr:rowOff>238125</xdr:rowOff>
    </xdr:from>
    <xdr:to>
      <xdr:col>2</xdr:col>
      <xdr:colOff>28575</xdr:colOff>
      <xdr:row>100</xdr:row>
      <xdr:rowOff>0</xdr:rowOff>
    </xdr:to>
    <xdr:sp macro="" textlink="">
      <xdr:nvSpPr>
        <xdr:cNvPr id="3502428" name="Line 102"/>
        <xdr:cNvSpPr>
          <a:spLocks noChangeShapeType="1"/>
        </xdr:cNvSpPr>
      </xdr:nvSpPr>
      <xdr:spPr bwMode="auto">
        <a:xfrm>
          <a:off x="438150" y="27879675"/>
          <a:ext cx="190500" cy="123825"/>
        </a:xfrm>
        <a:prstGeom prst="line">
          <a:avLst/>
        </a:prstGeom>
        <a:noFill/>
        <a:ln w="22225">
          <a:solidFill>
            <a:srgbClr val="FF0000"/>
          </a:solidFill>
          <a:round/>
          <a:headEnd/>
          <a:tailEnd type="triangle" w="med" len="med"/>
        </a:ln>
      </xdr:spPr>
    </xdr:sp>
    <xdr:clientData/>
  </xdr:twoCellAnchor>
  <xdr:twoCellAnchor>
    <xdr:from>
      <xdr:col>1</xdr:col>
      <xdr:colOff>276225</xdr:colOff>
      <xdr:row>105</xdr:row>
      <xdr:rowOff>133350</xdr:rowOff>
    </xdr:from>
    <xdr:to>
      <xdr:col>2</xdr:col>
      <xdr:colOff>57150</xdr:colOff>
      <xdr:row>106</xdr:row>
      <xdr:rowOff>66675</xdr:rowOff>
    </xdr:to>
    <xdr:sp macro="" textlink="">
      <xdr:nvSpPr>
        <xdr:cNvPr id="3502429" name="Line 103"/>
        <xdr:cNvSpPr>
          <a:spLocks noChangeShapeType="1"/>
        </xdr:cNvSpPr>
      </xdr:nvSpPr>
      <xdr:spPr bwMode="auto">
        <a:xfrm flipV="1">
          <a:off x="447675" y="29194125"/>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107</xdr:row>
      <xdr:rowOff>238125</xdr:rowOff>
    </xdr:from>
    <xdr:to>
      <xdr:col>2</xdr:col>
      <xdr:colOff>28575</xdr:colOff>
      <xdr:row>108</xdr:row>
      <xdr:rowOff>0</xdr:rowOff>
    </xdr:to>
    <xdr:sp macro="" textlink="">
      <xdr:nvSpPr>
        <xdr:cNvPr id="3502430" name="Line 104"/>
        <xdr:cNvSpPr>
          <a:spLocks noChangeShapeType="1"/>
        </xdr:cNvSpPr>
      </xdr:nvSpPr>
      <xdr:spPr bwMode="auto">
        <a:xfrm>
          <a:off x="438150" y="29898975"/>
          <a:ext cx="190500" cy="123825"/>
        </a:xfrm>
        <a:prstGeom prst="line">
          <a:avLst/>
        </a:prstGeom>
        <a:noFill/>
        <a:ln w="22225">
          <a:solidFill>
            <a:srgbClr val="FF0000"/>
          </a:solidFill>
          <a:round/>
          <a:headEnd/>
          <a:tailEnd type="triangle" w="med" len="med"/>
        </a:ln>
      </xdr:spPr>
    </xdr:sp>
    <xdr:clientData/>
  </xdr:twoCellAnchor>
  <xdr:twoCellAnchor>
    <xdr:from>
      <xdr:col>2</xdr:col>
      <xdr:colOff>57150</xdr:colOff>
      <xdr:row>106</xdr:row>
      <xdr:rowOff>57150</xdr:rowOff>
    </xdr:from>
    <xdr:to>
      <xdr:col>2</xdr:col>
      <xdr:colOff>352425</xdr:colOff>
      <xdr:row>107</xdr:row>
      <xdr:rowOff>257175</xdr:rowOff>
    </xdr:to>
    <xdr:sp macro="" textlink="">
      <xdr:nvSpPr>
        <xdr:cNvPr id="24681" name="Text Box 105"/>
        <xdr:cNvSpPr txBox="1">
          <a:spLocks noChangeArrowheads="1"/>
        </xdr:cNvSpPr>
      </xdr:nvSpPr>
      <xdr:spPr bwMode="auto">
        <a:xfrm>
          <a:off x="657225" y="29356050"/>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9</xdr:col>
      <xdr:colOff>276225</xdr:colOff>
      <xdr:row>105</xdr:row>
      <xdr:rowOff>133350</xdr:rowOff>
    </xdr:from>
    <xdr:to>
      <xdr:col>10</xdr:col>
      <xdr:colOff>57150</xdr:colOff>
      <xdr:row>106</xdr:row>
      <xdr:rowOff>66675</xdr:rowOff>
    </xdr:to>
    <xdr:sp macro="" textlink="">
      <xdr:nvSpPr>
        <xdr:cNvPr id="3502432" name="Line 106"/>
        <xdr:cNvSpPr>
          <a:spLocks noChangeShapeType="1"/>
        </xdr:cNvSpPr>
      </xdr:nvSpPr>
      <xdr:spPr bwMode="auto">
        <a:xfrm flipV="1">
          <a:off x="4133850" y="29194125"/>
          <a:ext cx="209550" cy="171450"/>
        </a:xfrm>
        <a:prstGeom prst="line">
          <a:avLst/>
        </a:prstGeom>
        <a:noFill/>
        <a:ln w="22225">
          <a:solidFill>
            <a:srgbClr val="FF0000"/>
          </a:solidFill>
          <a:round/>
          <a:headEnd/>
          <a:tailEnd type="triangle" w="med" len="med"/>
        </a:ln>
      </xdr:spPr>
    </xdr:sp>
    <xdr:clientData/>
  </xdr:twoCellAnchor>
  <xdr:twoCellAnchor>
    <xdr:from>
      <xdr:col>9</xdr:col>
      <xdr:colOff>266700</xdr:colOff>
      <xdr:row>107</xdr:row>
      <xdr:rowOff>238125</xdr:rowOff>
    </xdr:from>
    <xdr:to>
      <xdr:col>10</xdr:col>
      <xdr:colOff>28575</xdr:colOff>
      <xdr:row>108</xdr:row>
      <xdr:rowOff>0</xdr:rowOff>
    </xdr:to>
    <xdr:sp macro="" textlink="">
      <xdr:nvSpPr>
        <xdr:cNvPr id="3502433" name="Line 107"/>
        <xdr:cNvSpPr>
          <a:spLocks noChangeShapeType="1"/>
        </xdr:cNvSpPr>
      </xdr:nvSpPr>
      <xdr:spPr bwMode="auto">
        <a:xfrm>
          <a:off x="4124325" y="29898975"/>
          <a:ext cx="190500" cy="123825"/>
        </a:xfrm>
        <a:prstGeom prst="line">
          <a:avLst/>
        </a:prstGeom>
        <a:noFill/>
        <a:ln w="22225">
          <a:solidFill>
            <a:srgbClr val="FF0000"/>
          </a:solidFill>
          <a:round/>
          <a:headEnd/>
          <a:tailEnd type="triangle" w="med" len="med"/>
        </a:ln>
      </xdr:spPr>
    </xdr:sp>
    <xdr:clientData/>
  </xdr:twoCellAnchor>
  <xdr:twoCellAnchor>
    <xdr:from>
      <xdr:col>10</xdr:col>
      <xdr:colOff>76200</xdr:colOff>
      <xdr:row>106</xdr:row>
      <xdr:rowOff>104775</xdr:rowOff>
    </xdr:from>
    <xdr:to>
      <xdr:col>10</xdr:col>
      <xdr:colOff>371475</xdr:colOff>
      <xdr:row>107</xdr:row>
      <xdr:rowOff>304800</xdr:rowOff>
    </xdr:to>
    <xdr:sp macro="" textlink="">
      <xdr:nvSpPr>
        <xdr:cNvPr id="24684" name="Text Box 108"/>
        <xdr:cNvSpPr txBox="1">
          <a:spLocks noChangeArrowheads="1"/>
        </xdr:cNvSpPr>
      </xdr:nvSpPr>
      <xdr:spPr bwMode="auto">
        <a:xfrm>
          <a:off x="4362450" y="29403675"/>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1</xdr:col>
      <xdr:colOff>276225</xdr:colOff>
      <xdr:row>105</xdr:row>
      <xdr:rowOff>133350</xdr:rowOff>
    </xdr:from>
    <xdr:to>
      <xdr:col>2</xdr:col>
      <xdr:colOff>57150</xdr:colOff>
      <xdr:row>106</xdr:row>
      <xdr:rowOff>66675</xdr:rowOff>
    </xdr:to>
    <xdr:sp macro="" textlink="">
      <xdr:nvSpPr>
        <xdr:cNvPr id="3502435" name="Line 109"/>
        <xdr:cNvSpPr>
          <a:spLocks noChangeShapeType="1"/>
        </xdr:cNvSpPr>
      </xdr:nvSpPr>
      <xdr:spPr bwMode="auto">
        <a:xfrm flipV="1">
          <a:off x="447675" y="29194125"/>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107</xdr:row>
      <xdr:rowOff>238125</xdr:rowOff>
    </xdr:from>
    <xdr:to>
      <xdr:col>2</xdr:col>
      <xdr:colOff>28575</xdr:colOff>
      <xdr:row>108</xdr:row>
      <xdr:rowOff>0</xdr:rowOff>
    </xdr:to>
    <xdr:sp macro="" textlink="">
      <xdr:nvSpPr>
        <xdr:cNvPr id="3502436" name="Line 110"/>
        <xdr:cNvSpPr>
          <a:spLocks noChangeShapeType="1"/>
        </xdr:cNvSpPr>
      </xdr:nvSpPr>
      <xdr:spPr bwMode="auto">
        <a:xfrm>
          <a:off x="438150" y="29898975"/>
          <a:ext cx="190500" cy="123825"/>
        </a:xfrm>
        <a:prstGeom prst="line">
          <a:avLst/>
        </a:prstGeom>
        <a:noFill/>
        <a:ln w="22225">
          <a:solidFill>
            <a:srgbClr val="FF0000"/>
          </a:solidFill>
          <a:round/>
          <a:headEnd/>
          <a:tailEnd type="triangle" w="med" len="med"/>
        </a:ln>
      </xdr:spPr>
    </xdr:sp>
    <xdr:clientData/>
  </xdr:twoCellAnchor>
  <xdr:twoCellAnchor>
    <xdr:from>
      <xdr:col>9</xdr:col>
      <xdr:colOff>276225</xdr:colOff>
      <xdr:row>97</xdr:row>
      <xdr:rowOff>133350</xdr:rowOff>
    </xdr:from>
    <xdr:to>
      <xdr:col>10</xdr:col>
      <xdr:colOff>57150</xdr:colOff>
      <xdr:row>98</xdr:row>
      <xdr:rowOff>66675</xdr:rowOff>
    </xdr:to>
    <xdr:sp macro="" textlink="">
      <xdr:nvSpPr>
        <xdr:cNvPr id="3502437" name="Line 111"/>
        <xdr:cNvSpPr>
          <a:spLocks noChangeShapeType="1"/>
        </xdr:cNvSpPr>
      </xdr:nvSpPr>
      <xdr:spPr bwMode="auto">
        <a:xfrm flipV="1">
          <a:off x="4133850" y="27174825"/>
          <a:ext cx="209550" cy="171450"/>
        </a:xfrm>
        <a:prstGeom prst="line">
          <a:avLst/>
        </a:prstGeom>
        <a:noFill/>
        <a:ln w="22225">
          <a:solidFill>
            <a:srgbClr val="FF0000"/>
          </a:solidFill>
          <a:round/>
          <a:headEnd/>
          <a:tailEnd type="triangle" w="med" len="med"/>
        </a:ln>
      </xdr:spPr>
    </xdr:sp>
    <xdr:clientData/>
  </xdr:twoCellAnchor>
  <xdr:twoCellAnchor>
    <xdr:from>
      <xdr:col>9</xdr:col>
      <xdr:colOff>276225</xdr:colOff>
      <xdr:row>97</xdr:row>
      <xdr:rowOff>133350</xdr:rowOff>
    </xdr:from>
    <xdr:to>
      <xdr:col>10</xdr:col>
      <xdr:colOff>57150</xdr:colOff>
      <xdr:row>98</xdr:row>
      <xdr:rowOff>66675</xdr:rowOff>
    </xdr:to>
    <xdr:sp macro="" textlink="">
      <xdr:nvSpPr>
        <xdr:cNvPr id="3502438" name="Line 112"/>
        <xdr:cNvSpPr>
          <a:spLocks noChangeShapeType="1"/>
        </xdr:cNvSpPr>
      </xdr:nvSpPr>
      <xdr:spPr bwMode="auto">
        <a:xfrm flipV="1">
          <a:off x="4133850" y="27174825"/>
          <a:ext cx="209550" cy="171450"/>
        </a:xfrm>
        <a:prstGeom prst="line">
          <a:avLst/>
        </a:prstGeom>
        <a:noFill/>
        <a:ln w="22225">
          <a:solidFill>
            <a:srgbClr val="FF0000"/>
          </a:solidFill>
          <a:round/>
          <a:headEnd/>
          <a:tailEnd type="triangle" w="med" len="med"/>
        </a:ln>
      </xdr:spPr>
    </xdr:sp>
    <xdr:clientData/>
  </xdr:twoCellAnchor>
  <xdr:twoCellAnchor>
    <xdr:from>
      <xdr:col>5</xdr:col>
      <xdr:colOff>381000</xdr:colOff>
      <xdr:row>105</xdr:row>
      <xdr:rowOff>190500</xdr:rowOff>
    </xdr:from>
    <xdr:to>
      <xdr:col>7</xdr:col>
      <xdr:colOff>600075</xdr:colOff>
      <xdr:row>109</xdr:row>
      <xdr:rowOff>200025</xdr:rowOff>
    </xdr:to>
    <xdr:pic>
      <xdr:nvPicPr>
        <xdr:cNvPr id="3502439" name="Picture 113" descr="AMERI104"/>
        <xdr:cNvPicPr>
          <a:picLocks noChangeAspect="1" noChangeArrowheads="1"/>
        </xdr:cNvPicPr>
      </xdr:nvPicPr>
      <xdr:blipFill>
        <a:blip xmlns:r="http://schemas.openxmlformats.org/officeDocument/2006/relationships" r:embed="rId8" cstate="print"/>
        <a:srcRect/>
        <a:stretch>
          <a:fillRect/>
        </a:stretch>
      </xdr:blipFill>
      <xdr:spPr bwMode="auto">
        <a:xfrm>
          <a:off x="2343150" y="29251275"/>
          <a:ext cx="1076325" cy="1190625"/>
        </a:xfrm>
        <a:prstGeom prst="rect">
          <a:avLst/>
        </a:prstGeom>
        <a:noFill/>
        <a:ln w="9525">
          <a:noFill/>
          <a:miter lim="800000"/>
          <a:headEnd/>
          <a:tailEnd/>
        </a:ln>
      </xdr:spPr>
    </xdr:pic>
    <xdr:clientData/>
  </xdr:twoCellAnchor>
  <xdr:twoCellAnchor>
    <xdr:from>
      <xdr:col>4</xdr:col>
      <xdr:colOff>47625</xdr:colOff>
      <xdr:row>110</xdr:row>
      <xdr:rowOff>200025</xdr:rowOff>
    </xdr:from>
    <xdr:to>
      <xdr:col>5</xdr:col>
      <xdr:colOff>323850</xdr:colOff>
      <xdr:row>114</xdr:row>
      <xdr:rowOff>9525</xdr:rowOff>
    </xdr:to>
    <xdr:pic>
      <xdr:nvPicPr>
        <xdr:cNvPr id="3502440" name="Picture 114" descr="READ204"/>
        <xdr:cNvPicPr>
          <a:picLocks noChangeAspect="1" noChangeArrowheads="1"/>
        </xdr:cNvPicPr>
      </xdr:nvPicPr>
      <xdr:blipFill>
        <a:blip xmlns:r="http://schemas.openxmlformats.org/officeDocument/2006/relationships" r:embed="rId9" cstate="print"/>
        <a:srcRect/>
        <a:stretch>
          <a:fillRect/>
        </a:stretch>
      </xdr:blipFill>
      <xdr:spPr bwMode="auto">
        <a:xfrm>
          <a:off x="1533525" y="30670500"/>
          <a:ext cx="752475" cy="590550"/>
        </a:xfrm>
        <a:prstGeom prst="rect">
          <a:avLst/>
        </a:prstGeom>
        <a:noFill/>
        <a:ln w="9525">
          <a:noFill/>
          <a:miter lim="800000"/>
          <a:headEnd/>
          <a:tailEnd/>
        </a:ln>
      </xdr:spPr>
    </xdr:pic>
    <xdr:clientData/>
  </xdr:twoCellAnchor>
  <xdr:twoCellAnchor>
    <xdr:from>
      <xdr:col>12</xdr:col>
      <xdr:colOff>180975</xdr:colOff>
      <xdr:row>110</xdr:row>
      <xdr:rowOff>200025</xdr:rowOff>
    </xdr:from>
    <xdr:to>
      <xdr:col>13</xdr:col>
      <xdr:colOff>114300</xdr:colOff>
      <xdr:row>114</xdr:row>
      <xdr:rowOff>371475</xdr:rowOff>
    </xdr:to>
    <xdr:pic>
      <xdr:nvPicPr>
        <xdr:cNvPr id="3502441" name="Picture 115"/>
        <xdr:cNvPicPr>
          <a:picLocks noChangeAspect="1" noChangeArrowheads="1"/>
        </xdr:cNvPicPr>
      </xdr:nvPicPr>
      <xdr:blipFill>
        <a:blip xmlns:r="http://schemas.openxmlformats.org/officeDocument/2006/relationships" r:embed="rId10" cstate="print"/>
        <a:srcRect/>
        <a:stretch>
          <a:fillRect/>
        </a:stretch>
      </xdr:blipFill>
      <xdr:spPr bwMode="auto">
        <a:xfrm>
          <a:off x="5324475" y="30670500"/>
          <a:ext cx="361950" cy="952500"/>
        </a:xfrm>
        <a:prstGeom prst="rect">
          <a:avLst/>
        </a:prstGeom>
        <a:noFill/>
        <a:ln w="9525">
          <a:noFill/>
          <a:miter lim="800000"/>
          <a:headEnd/>
          <a:tailEnd/>
        </a:ln>
      </xdr:spPr>
    </xdr:pic>
    <xdr:clientData/>
  </xdr:twoCellAnchor>
  <xdr:twoCellAnchor>
    <xdr:from>
      <xdr:col>5</xdr:col>
      <xdr:colOff>419100</xdr:colOff>
      <xdr:row>16</xdr:row>
      <xdr:rowOff>9525</xdr:rowOff>
    </xdr:from>
    <xdr:to>
      <xdr:col>6</xdr:col>
      <xdr:colOff>276225</xdr:colOff>
      <xdr:row>18</xdr:row>
      <xdr:rowOff>0</xdr:rowOff>
    </xdr:to>
    <xdr:sp macro="" textlink="">
      <xdr:nvSpPr>
        <xdr:cNvPr id="24702" name="Text Box 126"/>
        <xdr:cNvSpPr txBox="1">
          <a:spLocks noChangeArrowheads="1"/>
        </xdr:cNvSpPr>
      </xdr:nvSpPr>
      <xdr:spPr bwMode="auto">
        <a:xfrm>
          <a:off x="2381250" y="5934075"/>
          <a:ext cx="285750" cy="723900"/>
        </a:xfrm>
        <a:prstGeom prst="rect">
          <a:avLst/>
        </a:prstGeom>
        <a:noFill/>
        <a:ln w="9525">
          <a:noFill/>
          <a:miter lim="800000"/>
          <a:headEnd/>
          <a:tailEnd/>
        </a:ln>
      </xdr:spPr>
      <xdr:txBody>
        <a:bodyPr vertOverflow="clip" wrap="square" lIns="45720" tIns="50292" rIns="0" bIns="0" anchor="t" upright="1"/>
        <a:lstStyle/>
        <a:p>
          <a:pPr algn="l" rtl="0">
            <a:defRPr sz="1000"/>
          </a:pPr>
          <a:r>
            <a:rPr lang="en-GB" sz="1600" b="1" i="0" u="sng" strike="noStrike">
              <a:solidFill>
                <a:srgbClr val="0000FF"/>
              </a:solidFill>
              <a:latin typeface="Comic Sans MS"/>
            </a:rPr>
            <a:t>4</a:t>
          </a:r>
        </a:p>
        <a:p>
          <a:pPr algn="l" rtl="0">
            <a:defRPr sz="1000"/>
          </a:pPr>
          <a:r>
            <a:rPr lang="en-GB" sz="1600" b="1" i="0" strike="noStrike">
              <a:solidFill>
                <a:srgbClr val="0000FF"/>
              </a:solidFill>
              <a:latin typeface="Comic Sans MS"/>
            </a:rPr>
            <a:t>8</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85725</xdr:colOff>
      <xdr:row>1</xdr:row>
      <xdr:rowOff>47625</xdr:rowOff>
    </xdr:from>
    <xdr:to>
      <xdr:col>10</xdr:col>
      <xdr:colOff>285750</xdr:colOff>
      <xdr:row>1</xdr:row>
      <xdr:rowOff>685800</xdr:rowOff>
    </xdr:to>
    <xdr:sp macro="" textlink="">
      <xdr:nvSpPr>
        <xdr:cNvPr id="23553" name="WordArt 1"/>
        <xdr:cNvSpPr>
          <a:spLocks noChangeArrowheads="1" noChangeShapeType="1" noTextEdit="1"/>
        </xdr:cNvSpPr>
      </xdr:nvSpPr>
      <xdr:spPr bwMode="auto">
        <a:xfrm>
          <a:off x="1571625" y="142875"/>
          <a:ext cx="3000375" cy="638175"/>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rPr>
            <a:t>Απλοποίηση κλασμάτων</a:t>
          </a:r>
          <a:endParaRPr lang="en-GB"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endParaRPr>
        </a:p>
      </xdr:txBody>
    </xdr:sp>
    <xdr:clientData/>
  </xdr:twoCellAnchor>
  <xdr:twoCellAnchor>
    <xdr:from>
      <xdr:col>14</xdr:col>
      <xdr:colOff>257175</xdr:colOff>
      <xdr:row>29</xdr:row>
      <xdr:rowOff>19050</xdr:rowOff>
    </xdr:from>
    <xdr:to>
      <xdr:col>15</xdr:col>
      <xdr:colOff>371475</xdr:colOff>
      <xdr:row>32</xdr:row>
      <xdr:rowOff>209550</xdr:rowOff>
    </xdr:to>
    <xdr:pic>
      <xdr:nvPicPr>
        <xdr:cNvPr id="350753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6257925" y="9620250"/>
          <a:ext cx="504825" cy="1152525"/>
        </a:xfrm>
        <a:prstGeom prst="rect">
          <a:avLst/>
        </a:prstGeom>
        <a:noFill/>
        <a:ln w="9525">
          <a:noFill/>
          <a:miter lim="800000"/>
          <a:headEnd/>
          <a:tailEnd/>
        </a:ln>
      </xdr:spPr>
    </xdr:pic>
    <xdr:clientData/>
  </xdr:twoCellAnchor>
  <xdr:twoCellAnchor>
    <xdr:from>
      <xdr:col>13</xdr:col>
      <xdr:colOff>38100</xdr:colOff>
      <xdr:row>6</xdr:row>
      <xdr:rowOff>276225</xdr:rowOff>
    </xdr:from>
    <xdr:to>
      <xdr:col>15</xdr:col>
      <xdr:colOff>114300</xdr:colOff>
      <xdr:row>11</xdr:row>
      <xdr:rowOff>428625</xdr:rowOff>
    </xdr:to>
    <xdr:pic>
      <xdr:nvPicPr>
        <xdr:cNvPr id="3507537"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5610225" y="2295525"/>
          <a:ext cx="895350" cy="2371725"/>
        </a:xfrm>
        <a:prstGeom prst="rect">
          <a:avLst/>
        </a:prstGeom>
        <a:noFill/>
        <a:ln w="9525">
          <a:noFill/>
          <a:miter lim="800000"/>
          <a:headEnd/>
          <a:tailEnd/>
        </a:ln>
      </xdr:spPr>
    </xdr:pic>
    <xdr:clientData/>
  </xdr:twoCellAnchor>
  <xdr:twoCellAnchor>
    <xdr:from>
      <xdr:col>8</xdr:col>
      <xdr:colOff>342900</xdr:colOff>
      <xdr:row>110</xdr:row>
      <xdr:rowOff>466725</xdr:rowOff>
    </xdr:from>
    <xdr:to>
      <xdr:col>15</xdr:col>
      <xdr:colOff>28575</xdr:colOff>
      <xdr:row>113</xdr:row>
      <xdr:rowOff>152400</xdr:rowOff>
    </xdr:to>
    <xdr:sp macro="" textlink="">
      <xdr:nvSpPr>
        <xdr:cNvPr id="23557" name="AutoShape 5" descr="Water droplets">
          <a:hlinkClick xmlns:r="http://schemas.openxmlformats.org/officeDocument/2006/relationships" r:id="rId3"/>
        </xdr:cNvPr>
        <xdr:cNvSpPr>
          <a:spLocks noChangeArrowheads="1"/>
        </xdr:cNvSpPr>
      </xdr:nvSpPr>
      <xdr:spPr bwMode="auto">
        <a:xfrm>
          <a:off x="3771900" y="30432375"/>
          <a:ext cx="2647950" cy="771525"/>
        </a:xfrm>
        <a:prstGeom prst="ribbon">
          <a:avLst>
            <a:gd name="adj1" fmla="val 12500"/>
            <a:gd name="adj2" fmla="val 50000"/>
          </a:avLst>
        </a:prstGeom>
        <a:blipFill dpi="0" rotWithShape="0">
          <a:blip xmlns:r="http://schemas.openxmlformats.org/officeDocument/2006/relationships" r:embed="rId4" cstate="print"/>
          <a:srcRect/>
          <a:tile tx="0" ty="0" sx="100000" sy="100000" flip="none" algn="tl"/>
        </a:blipFill>
        <a:ln w="9525">
          <a:solidFill>
            <a:srgbClr val="000000"/>
          </a:solidFill>
          <a:round/>
          <a:headEnd/>
          <a:tailEnd/>
        </a:ln>
      </xdr:spPr>
      <xdr:txBody>
        <a:bodyPr vertOverflow="clip" wrap="square" lIns="36576" tIns="45720" rIns="36576" bIns="45720" anchor="ctr" upright="1"/>
        <a:lstStyle/>
        <a:p>
          <a:pPr algn="ctr" rtl="0">
            <a:defRPr sz="1000"/>
          </a:pPr>
          <a:r>
            <a:rPr lang="el-GR" sz="1400" b="1" i="0" strike="noStrike">
              <a:solidFill>
                <a:srgbClr val="000000"/>
              </a:solidFill>
              <a:latin typeface="Comic Sans MS"/>
            </a:rPr>
            <a:t>ΕΠΙΣΤΡΟΦΗ</a:t>
          </a:r>
        </a:p>
      </xdr:txBody>
    </xdr:sp>
    <xdr:clientData/>
  </xdr:twoCellAnchor>
  <xdr:twoCellAnchor>
    <xdr:from>
      <xdr:col>11</xdr:col>
      <xdr:colOff>247650</xdr:colOff>
      <xdr:row>1</xdr:row>
      <xdr:rowOff>47625</xdr:rowOff>
    </xdr:from>
    <xdr:to>
      <xdr:col>16</xdr:col>
      <xdr:colOff>180975</xdr:colOff>
      <xdr:row>2</xdr:row>
      <xdr:rowOff>66675</xdr:rowOff>
    </xdr:to>
    <xdr:sp macro="" textlink="">
      <xdr:nvSpPr>
        <xdr:cNvPr id="23558" name="AutoShape 6" descr="Bouquet">
          <a:hlinkClick xmlns:r="http://schemas.openxmlformats.org/officeDocument/2006/relationships" r:id="rId5"/>
        </xdr:cNvPr>
        <xdr:cNvSpPr>
          <a:spLocks noChangeArrowheads="1"/>
        </xdr:cNvSpPr>
      </xdr:nvSpPr>
      <xdr:spPr bwMode="auto">
        <a:xfrm>
          <a:off x="4962525" y="142875"/>
          <a:ext cx="2038350" cy="752475"/>
        </a:xfrm>
        <a:prstGeom prst="ribbon">
          <a:avLst>
            <a:gd name="adj1" fmla="val 12500"/>
            <a:gd name="adj2" fmla="val 50000"/>
          </a:avLst>
        </a:prstGeom>
        <a:blipFill dpi="0" rotWithShape="0">
          <a:blip xmlns:r="http://schemas.openxmlformats.org/officeDocument/2006/relationships" r:embed="rId6" cstate="print"/>
          <a:srcRect/>
          <a:tile tx="0" ty="0" sx="100000" sy="100000" flip="none" algn="tl"/>
        </a:blipFill>
        <a:ln w="9525">
          <a:solidFill>
            <a:srgbClr val="000000"/>
          </a:solidFill>
          <a:round/>
          <a:headEnd/>
          <a:tailEnd/>
        </a:ln>
      </xdr:spPr>
      <xdr:txBody>
        <a:bodyPr vertOverflow="clip" wrap="square" lIns="27432" tIns="36576" rIns="27432" bIns="36576" anchor="ctr" upright="1"/>
        <a:lstStyle/>
        <a:p>
          <a:pPr algn="ctr" rtl="0">
            <a:defRPr sz="1000"/>
          </a:pPr>
          <a:r>
            <a:rPr lang="el-GR" sz="1000" b="1" i="0" strike="noStrike">
              <a:solidFill>
                <a:srgbClr val="000000"/>
              </a:solidFill>
              <a:latin typeface="Comic Sans MS"/>
            </a:rPr>
            <a:t>ΕΠΙΣΤΡΟΦΗ ΣΤΑ ΠΕΡΙΕΧΟΜΕΝΑ</a:t>
          </a:r>
        </a:p>
      </xdr:txBody>
    </xdr:sp>
    <xdr:clientData/>
  </xdr:twoCellAnchor>
  <xdr:twoCellAnchor>
    <xdr:from>
      <xdr:col>5</xdr:col>
      <xdr:colOff>171450</xdr:colOff>
      <xdr:row>5</xdr:row>
      <xdr:rowOff>314325</xdr:rowOff>
    </xdr:from>
    <xdr:to>
      <xdr:col>6</xdr:col>
      <xdr:colOff>95250</xdr:colOff>
      <xdr:row>7</xdr:row>
      <xdr:rowOff>257175</xdr:rowOff>
    </xdr:to>
    <xdr:sp macro="" textlink="">
      <xdr:nvSpPr>
        <xdr:cNvPr id="23559" name="Text Box 7"/>
        <xdr:cNvSpPr txBox="1">
          <a:spLocks noChangeArrowheads="1"/>
        </xdr:cNvSpPr>
      </xdr:nvSpPr>
      <xdr:spPr bwMode="auto">
        <a:xfrm>
          <a:off x="2133600" y="1924050"/>
          <a:ext cx="352425" cy="762000"/>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u="sng" strike="noStrike">
              <a:solidFill>
                <a:srgbClr val="000000"/>
              </a:solidFill>
              <a:latin typeface="Comic Sans MS"/>
            </a:rPr>
            <a:t>8</a:t>
          </a:r>
        </a:p>
        <a:p>
          <a:pPr algn="ctr" rtl="0">
            <a:defRPr sz="1000"/>
          </a:pPr>
          <a:r>
            <a:rPr lang="en-GB" sz="1400" b="1" i="0" strike="noStrike">
              <a:solidFill>
                <a:srgbClr val="000000"/>
              </a:solidFill>
              <a:latin typeface="Comic Sans MS"/>
            </a:rPr>
            <a:t>16</a:t>
          </a:r>
        </a:p>
      </xdr:txBody>
    </xdr:sp>
    <xdr:clientData/>
  </xdr:twoCellAnchor>
  <xdr:twoCellAnchor>
    <xdr:from>
      <xdr:col>10</xdr:col>
      <xdr:colOff>295275</xdr:colOff>
      <xdr:row>9</xdr:row>
      <xdr:rowOff>504825</xdr:rowOff>
    </xdr:from>
    <xdr:to>
      <xdr:col>11</xdr:col>
      <xdr:colOff>152400</xdr:colOff>
      <xdr:row>11</xdr:row>
      <xdr:rowOff>133350</xdr:rowOff>
    </xdr:to>
    <xdr:sp macro="" textlink="">
      <xdr:nvSpPr>
        <xdr:cNvPr id="23560" name="Text Box 8"/>
        <xdr:cNvSpPr txBox="1">
          <a:spLocks noChangeArrowheads="1"/>
        </xdr:cNvSpPr>
      </xdr:nvSpPr>
      <xdr:spPr bwMode="auto">
        <a:xfrm>
          <a:off x="4581525" y="3752850"/>
          <a:ext cx="285750" cy="619125"/>
        </a:xfrm>
        <a:prstGeom prst="rect">
          <a:avLst/>
        </a:prstGeom>
        <a:noFill/>
        <a:ln w="9525">
          <a:noFill/>
          <a:miter lim="800000"/>
          <a:headEnd/>
          <a:tailEnd/>
        </a:ln>
      </xdr:spPr>
      <xdr:txBody>
        <a:bodyPr vertOverflow="clip" wrap="square" lIns="45720" tIns="50292" rIns="0" bIns="0" anchor="t" upright="1"/>
        <a:lstStyle/>
        <a:p>
          <a:pPr algn="l" rtl="0">
            <a:defRPr sz="1000"/>
          </a:pPr>
          <a:r>
            <a:rPr lang="en-GB" sz="1600" b="1" i="0" u="sng" strike="noStrike">
              <a:solidFill>
                <a:srgbClr val="0000FF"/>
              </a:solidFill>
              <a:latin typeface="Comic Sans MS"/>
            </a:rPr>
            <a:t>4</a:t>
          </a:r>
        </a:p>
        <a:p>
          <a:pPr algn="l" rtl="0">
            <a:defRPr sz="1000"/>
          </a:pPr>
          <a:r>
            <a:rPr lang="en-GB" sz="1600" b="1" i="0" strike="noStrike">
              <a:solidFill>
                <a:srgbClr val="0000FF"/>
              </a:solidFill>
              <a:latin typeface="Comic Sans MS"/>
            </a:rPr>
            <a:t>8</a:t>
          </a:r>
        </a:p>
      </xdr:txBody>
    </xdr:sp>
    <xdr:clientData/>
  </xdr:twoCellAnchor>
  <xdr:twoCellAnchor>
    <xdr:from>
      <xdr:col>2</xdr:col>
      <xdr:colOff>38100</xdr:colOff>
      <xdr:row>20</xdr:row>
      <xdr:rowOff>66675</xdr:rowOff>
    </xdr:from>
    <xdr:to>
      <xdr:col>2</xdr:col>
      <xdr:colOff>333375</xdr:colOff>
      <xdr:row>21</xdr:row>
      <xdr:rowOff>266700</xdr:rowOff>
    </xdr:to>
    <xdr:sp macro="" textlink="">
      <xdr:nvSpPr>
        <xdr:cNvPr id="23572" name="Text Box 20"/>
        <xdr:cNvSpPr txBox="1">
          <a:spLocks noChangeArrowheads="1"/>
        </xdr:cNvSpPr>
      </xdr:nvSpPr>
      <xdr:spPr bwMode="auto">
        <a:xfrm>
          <a:off x="638175" y="7000875"/>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6</xdr:col>
      <xdr:colOff>114300</xdr:colOff>
      <xdr:row>25</xdr:row>
      <xdr:rowOff>28575</xdr:rowOff>
    </xdr:from>
    <xdr:to>
      <xdr:col>10</xdr:col>
      <xdr:colOff>323850</xdr:colOff>
      <xdr:row>25</xdr:row>
      <xdr:rowOff>542925</xdr:rowOff>
    </xdr:to>
    <xdr:sp macro="" textlink="">
      <xdr:nvSpPr>
        <xdr:cNvPr id="23576" name="WordArt 24"/>
        <xdr:cNvSpPr>
          <a:spLocks noChangeArrowheads="1" noChangeShapeType="1" noTextEdit="1"/>
        </xdr:cNvSpPr>
      </xdr:nvSpPr>
      <xdr:spPr bwMode="auto">
        <a:xfrm>
          <a:off x="2505075" y="8172450"/>
          <a:ext cx="2105025" cy="514350"/>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rPr>
            <a:t>Ασκήσεις</a:t>
          </a:r>
          <a:endParaRPr lang="en-GB"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endParaRPr>
        </a:p>
      </xdr:txBody>
    </xdr:sp>
    <xdr:clientData/>
  </xdr:twoCellAnchor>
  <xdr:twoCellAnchor>
    <xdr:from>
      <xdr:col>7</xdr:col>
      <xdr:colOff>9525</xdr:colOff>
      <xdr:row>111</xdr:row>
      <xdr:rowOff>47625</xdr:rowOff>
    </xdr:from>
    <xdr:to>
      <xdr:col>8</xdr:col>
      <xdr:colOff>85725</xdr:colOff>
      <xdr:row>115</xdr:row>
      <xdr:rowOff>180975</xdr:rowOff>
    </xdr:to>
    <xdr:pic>
      <xdr:nvPicPr>
        <xdr:cNvPr id="3507544" name="Picture 52"/>
        <xdr:cNvPicPr>
          <a:picLocks noChangeAspect="1" noChangeArrowheads="1"/>
        </xdr:cNvPicPr>
      </xdr:nvPicPr>
      <xdr:blipFill>
        <a:blip xmlns:r="http://schemas.openxmlformats.org/officeDocument/2006/relationships" r:embed="rId1" cstate="print"/>
        <a:srcRect/>
        <a:stretch>
          <a:fillRect/>
        </a:stretch>
      </xdr:blipFill>
      <xdr:spPr bwMode="auto">
        <a:xfrm>
          <a:off x="2828925" y="30537150"/>
          <a:ext cx="685800" cy="1257300"/>
        </a:xfrm>
        <a:prstGeom prst="rect">
          <a:avLst/>
        </a:prstGeom>
        <a:noFill/>
        <a:ln w="9525">
          <a:noFill/>
          <a:miter lim="800000"/>
          <a:headEnd/>
          <a:tailEnd/>
        </a:ln>
      </xdr:spPr>
    </xdr:pic>
    <xdr:clientData/>
  </xdr:twoCellAnchor>
  <xdr:twoCellAnchor>
    <xdr:from>
      <xdr:col>10</xdr:col>
      <xdr:colOff>371475</xdr:colOff>
      <xdr:row>5</xdr:row>
      <xdr:rowOff>342900</xdr:rowOff>
    </xdr:from>
    <xdr:to>
      <xdr:col>11</xdr:col>
      <xdr:colOff>171450</xdr:colOff>
      <xdr:row>9</xdr:row>
      <xdr:rowOff>200025</xdr:rowOff>
    </xdr:to>
    <xdr:sp macro="" textlink="">
      <xdr:nvSpPr>
        <xdr:cNvPr id="23611" name="Text Box 59"/>
        <xdr:cNvSpPr txBox="1">
          <a:spLocks noChangeArrowheads="1"/>
        </xdr:cNvSpPr>
      </xdr:nvSpPr>
      <xdr:spPr bwMode="auto">
        <a:xfrm>
          <a:off x="4657725" y="1952625"/>
          <a:ext cx="228600" cy="1495425"/>
        </a:xfrm>
        <a:prstGeom prst="rect">
          <a:avLst/>
        </a:prstGeom>
        <a:noFill/>
        <a:ln w="9525">
          <a:noFill/>
          <a:miter lim="800000"/>
          <a:headEnd/>
          <a:tailEnd/>
        </a:ln>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1</a:t>
          </a:r>
        </a:p>
        <a:p>
          <a:pPr algn="l" rtl="0">
            <a:defRPr sz="1000"/>
          </a:pPr>
          <a:r>
            <a:rPr lang="en-GB" sz="1400" b="1" i="0" strike="noStrike">
              <a:solidFill>
                <a:srgbClr val="000000"/>
              </a:solidFill>
              <a:latin typeface="Comic Sans MS"/>
            </a:rPr>
            <a:t>2</a:t>
          </a:r>
        </a:p>
      </xdr:txBody>
    </xdr:sp>
    <xdr:clientData/>
  </xdr:twoCellAnchor>
  <xdr:twoCellAnchor>
    <xdr:from>
      <xdr:col>5</xdr:col>
      <xdr:colOff>419100</xdr:colOff>
      <xdr:row>15</xdr:row>
      <xdr:rowOff>9525</xdr:rowOff>
    </xdr:from>
    <xdr:to>
      <xdr:col>6</xdr:col>
      <xdr:colOff>276225</xdr:colOff>
      <xdr:row>17</xdr:row>
      <xdr:rowOff>57150</xdr:rowOff>
    </xdr:to>
    <xdr:sp macro="" textlink="">
      <xdr:nvSpPr>
        <xdr:cNvPr id="23612" name="Text Box 60"/>
        <xdr:cNvSpPr txBox="1">
          <a:spLocks noChangeArrowheads="1"/>
        </xdr:cNvSpPr>
      </xdr:nvSpPr>
      <xdr:spPr bwMode="auto">
        <a:xfrm>
          <a:off x="2381250" y="5695950"/>
          <a:ext cx="285750" cy="638175"/>
        </a:xfrm>
        <a:prstGeom prst="rect">
          <a:avLst/>
        </a:prstGeom>
        <a:noFill/>
        <a:ln w="9525">
          <a:noFill/>
          <a:miter lim="800000"/>
          <a:headEnd/>
          <a:tailEnd/>
        </a:ln>
      </xdr:spPr>
      <xdr:txBody>
        <a:bodyPr vertOverflow="clip" wrap="square" lIns="45720" tIns="50292" rIns="0" bIns="0" anchor="t" upright="1"/>
        <a:lstStyle/>
        <a:p>
          <a:pPr algn="l" rtl="0">
            <a:defRPr sz="1000"/>
          </a:pPr>
          <a:r>
            <a:rPr lang="en-GB" sz="1600" b="1" i="0" u="sng" strike="noStrike">
              <a:solidFill>
                <a:srgbClr val="0000FF"/>
              </a:solidFill>
              <a:latin typeface="Comic Sans MS"/>
            </a:rPr>
            <a:t>4</a:t>
          </a:r>
        </a:p>
        <a:p>
          <a:pPr algn="l" rtl="0">
            <a:defRPr sz="1000"/>
          </a:pPr>
          <a:r>
            <a:rPr lang="en-GB" sz="1600" b="1" i="0" strike="noStrike">
              <a:solidFill>
                <a:srgbClr val="0000FF"/>
              </a:solidFill>
              <a:latin typeface="Comic Sans MS"/>
            </a:rPr>
            <a:t>8</a:t>
          </a:r>
        </a:p>
      </xdr:txBody>
    </xdr:sp>
    <xdr:clientData/>
  </xdr:twoCellAnchor>
  <xdr:twoCellAnchor>
    <xdr:from>
      <xdr:col>1</xdr:col>
      <xdr:colOff>276225</xdr:colOff>
      <xdr:row>19</xdr:row>
      <xdr:rowOff>133350</xdr:rowOff>
    </xdr:from>
    <xdr:to>
      <xdr:col>2</xdr:col>
      <xdr:colOff>57150</xdr:colOff>
      <xdr:row>20</xdr:row>
      <xdr:rowOff>66675</xdr:rowOff>
    </xdr:to>
    <xdr:sp macro="" textlink="">
      <xdr:nvSpPr>
        <xdr:cNvPr id="3507547" name="Line 61"/>
        <xdr:cNvSpPr>
          <a:spLocks noChangeShapeType="1"/>
        </xdr:cNvSpPr>
      </xdr:nvSpPr>
      <xdr:spPr bwMode="auto">
        <a:xfrm flipV="1">
          <a:off x="447675" y="6877050"/>
          <a:ext cx="209550" cy="123825"/>
        </a:xfrm>
        <a:prstGeom prst="line">
          <a:avLst/>
        </a:prstGeom>
        <a:noFill/>
        <a:ln w="22225">
          <a:solidFill>
            <a:srgbClr val="FF0000"/>
          </a:solidFill>
          <a:round/>
          <a:headEnd/>
          <a:tailEnd type="triangle" w="med" len="med"/>
        </a:ln>
      </xdr:spPr>
    </xdr:sp>
    <xdr:clientData/>
  </xdr:twoCellAnchor>
  <xdr:twoCellAnchor>
    <xdr:from>
      <xdr:col>1</xdr:col>
      <xdr:colOff>266700</xdr:colOff>
      <xdr:row>21</xdr:row>
      <xdr:rowOff>238125</xdr:rowOff>
    </xdr:from>
    <xdr:to>
      <xdr:col>2</xdr:col>
      <xdr:colOff>28575</xdr:colOff>
      <xdr:row>22</xdr:row>
      <xdr:rowOff>0</xdr:rowOff>
    </xdr:to>
    <xdr:sp macro="" textlink="">
      <xdr:nvSpPr>
        <xdr:cNvPr id="3507548" name="Line 62"/>
        <xdr:cNvSpPr>
          <a:spLocks noChangeShapeType="1"/>
        </xdr:cNvSpPr>
      </xdr:nvSpPr>
      <xdr:spPr bwMode="auto">
        <a:xfrm>
          <a:off x="438150" y="7534275"/>
          <a:ext cx="190500" cy="123825"/>
        </a:xfrm>
        <a:prstGeom prst="line">
          <a:avLst/>
        </a:prstGeom>
        <a:noFill/>
        <a:ln w="22225">
          <a:solidFill>
            <a:srgbClr val="FF0000"/>
          </a:solidFill>
          <a:round/>
          <a:headEnd/>
          <a:tailEnd type="triangle" w="med" len="med"/>
        </a:ln>
      </xdr:spPr>
    </xdr:sp>
    <xdr:clientData/>
  </xdr:twoCellAnchor>
  <xdr:twoCellAnchor>
    <xdr:from>
      <xdr:col>1</xdr:col>
      <xdr:colOff>276225</xdr:colOff>
      <xdr:row>29</xdr:row>
      <xdr:rowOff>133350</xdr:rowOff>
    </xdr:from>
    <xdr:to>
      <xdr:col>2</xdr:col>
      <xdr:colOff>57150</xdr:colOff>
      <xdr:row>30</xdr:row>
      <xdr:rowOff>66675</xdr:rowOff>
    </xdr:to>
    <xdr:sp macro="" textlink="">
      <xdr:nvSpPr>
        <xdr:cNvPr id="3507549" name="Line 65"/>
        <xdr:cNvSpPr>
          <a:spLocks noChangeShapeType="1"/>
        </xdr:cNvSpPr>
      </xdr:nvSpPr>
      <xdr:spPr bwMode="auto">
        <a:xfrm flipV="1">
          <a:off x="447675" y="9734550"/>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31</xdr:row>
      <xdr:rowOff>238125</xdr:rowOff>
    </xdr:from>
    <xdr:to>
      <xdr:col>2</xdr:col>
      <xdr:colOff>28575</xdr:colOff>
      <xdr:row>32</xdr:row>
      <xdr:rowOff>0</xdr:rowOff>
    </xdr:to>
    <xdr:sp macro="" textlink="">
      <xdr:nvSpPr>
        <xdr:cNvPr id="3507550" name="Line 66"/>
        <xdr:cNvSpPr>
          <a:spLocks noChangeShapeType="1"/>
        </xdr:cNvSpPr>
      </xdr:nvSpPr>
      <xdr:spPr bwMode="auto">
        <a:xfrm>
          <a:off x="438150" y="10439400"/>
          <a:ext cx="190500" cy="123825"/>
        </a:xfrm>
        <a:prstGeom prst="line">
          <a:avLst/>
        </a:prstGeom>
        <a:noFill/>
        <a:ln w="22225">
          <a:solidFill>
            <a:srgbClr val="FF0000"/>
          </a:solidFill>
          <a:round/>
          <a:headEnd/>
          <a:tailEnd type="triangle" w="med" len="med"/>
        </a:ln>
      </xdr:spPr>
    </xdr:sp>
    <xdr:clientData/>
  </xdr:twoCellAnchor>
  <xdr:twoCellAnchor>
    <xdr:from>
      <xdr:col>2</xdr:col>
      <xdr:colOff>57150</xdr:colOff>
      <xdr:row>30</xdr:row>
      <xdr:rowOff>57150</xdr:rowOff>
    </xdr:from>
    <xdr:to>
      <xdr:col>2</xdr:col>
      <xdr:colOff>352425</xdr:colOff>
      <xdr:row>31</xdr:row>
      <xdr:rowOff>257175</xdr:rowOff>
    </xdr:to>
    <xdr:sp macro="" textlink="">
      <xdr:nvSpPr>
        <xdr:cNvPr id="23625" name="Text Box 73"/>
        <xdr:cNvSpPr txBox="1">
          <a:spLocks noChangeArrowheads="1"/>
        </xdr:cNvSpPr>
      </xdr:nvSpPr>
      <xdr:spPr bwMode="auto">
        <a:xfrm>
          <a:off x="657225" y="9896475"/>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9</xdr:col>
      <xdr:colOff>276225</xdr:colOff>
      <xdr:row>29</xdr:row>
      <xdr:rowOff>133350</xdr:rowOff>
    </xdr:from>
    <xdr:to>
      <xdr:col>10</xdr:col>
      <xdr:colOff>57150</xdr:colOff>
      <xdr:row>30</xdr:row>
      <xdr:rowOff>66675</xdr:rowOff>
    </xdr:to>
    <xdr:sp macro="" textlink="">
      <xdr:nvSpPr>
        <xdr:cNvPr id="3507552" name="Line 74"/>
        <xdr:cNvSpPr>
          <a:spLocks noChangeShapeType="1"/>
        </xdr:cNvSpPr>
      </xdr:nvSpPr>
      <xdr:spPr bwMode="auto">
        <a:xfrm flipV="1">
          <a:off x="4133850" y="9734550"/>
          <a:ext cx="209550" cy="171450"/>
        </a:xfrm>
        <a:prstGeom prst="line">
          <a:avLst/>
        </a:prstGeom>
        <a:noFill/>
        <a:ln w="22225">
          <a:solidFill>
            <a:srgbClr val="FF0000"/>
          </a:solidFill>
          <a:round/>
          <a:headEnd/>
          <a:tailEnd type="triangle" w="med" len="med"/>
        </a:ln>
      </xdr:spPr>
    </xdr:sp>
    <xdr:clientData/>
  </xdr:twoCellAnchor>
  <xdr:twoCellAnchor>
    <xdr:from>
      <xdr:col>9</xdr:col>
      <xdr:colOff>266700</xdr:colOff>
      <xdr:row>31</xdr:row>
      <xdr:rowOff>238125</xdr:rowOff>
    </xdr:from>
    <xdr:to>
      <xdr:col>10</xdr:col>
      <xdr:colOff>28575</xdr:colOff>
      <xdr:row>32</xdr:row>
      <xdr:rowOff>0</xdr:rowOff>
    </xdr:to>
    <xdr:sp macro="" textlink="">
      <xdr:nvSpPr>
        <xdr:cNvPr id="3507553" name="Line 75"/>
        <xdr:cNvSpPr>
          <a:spLocks noChangeShapeType="1"/>
        </xdr:cNvSpPr>
      </xdr:nvSpPr>
      <xdr:spPr bwMode="auto">
        <a:xfrm>
          <a:off x="4124325" y="10439400"/>
          <a:ext cx="190500" cy="123825"/>
        </a:xfrm>
        <a:prstGeom prst="line">
          <a:avLst/>
        </a:prstGeom>
        <a:noFill/>
        <a:ln w="22225">
          <a:solidFill>
            <a:srgbClr val="FF0000"/>
          </a:solidFill>
          <a:round/>
          <a:headEnd/>
          <a:tailEnd type="triangle" w="med" len="med"/>
        </a:ln>
      </xdr:spPr>
    </xdr:sp>
    <xdr:clientData/>
  </xdr:twoCellAnchor>
  <xdr:twoCellAnchor>
    <xdr:from>
      <xdr:col>10</xdr:col>
      <xdr:colOff>76200</xdr:colOff>
      <xdr:row>30</xdr:row>
      <xdr:rowOff>104775</xdr:rowOff>
    </xdr:from>
    <xdr:to>
      <xdr:col>10</xdr:col>
      <xdr:colOff>371475</xdr:colOff>
      <xdr:row>31</xdr:row>
      <xdr:rowOff>304800</xdr:rowOff>
    </xdr:to>
    <xdr:sp macro="" textlink="">
      <xdr:nvSpPr>
        <xdr:cNvPr id="23629" name="Text Box 77"/>
        <xdr:cNvSpPr txBox="1">
          <a:spLocks noChangeArrowheads="1"/>
        </xdr:cNvSpPr>
      </xdr:nvSpPr>
      <xdr:spPr bwMode="auto">
        <a:xfrm>
          <a:off x="4362450" y="9944100"/>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1</xdr:col>
      <xdr:colOff>276225</xdr:colOff>
      <xdr:row>29</xdr:row>
      <xdr:rowOff>133350</xdr:rowOff>
    </xdr:from>
    <xdr:to>
      <xdr:col>2</xdr:col>
      <xdr:colOff>57150</xdr:colOff>
      <xdr:row>30</xdr:row>
      <xdr:rowOff>66675</xdr:rowOff>
    </xdr:to>
    <xdr:sp macro="" textlink="">
      <xdr:nvSpPr>
        <xdr:cNvPr id="3507555" name="Line 78"/>
        <xdr:cNvSpPr>
          <a:spLocks noChangeShapeType="1"/>
        </xdr:cNvSpPr>
      </xdr:nvSpPr>
      <xdr:spPr bwMode="auto">
        <a:xfrm flipV="1">
          <a:off x="447675" y="9734550"/>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31</xdr:row>
      <xdr:rowOff>238125</xdr:rowOff>
    </xdr:from>
    <xdr:to>
      <xdr:col>2</xdr:col>
      <xdr:colOff>28575</xdr:colOff>
      <xdr:row>32</xdr:row>
      <xdr:rowOff>0</xdr:rowOff>
    </xdr:to>
    <xdr:sp macro="" textlink="">
      <xdr:nvSpPr>
        <xdr:cNvPr id="3507556" name="Line 79"/>
        <xdr:cNvSpPr>
          <a:spLocks noChangeShapeType="1"/>
        </xdr:cNvSpPr>
      </xdr:nvSpPr>
      <xdr:spPr bwMode="auto">
        <a:xfrm>
          <a:off x="438150" y="10439400"/>
          <a:ext cx="190500" cy="123825"/>
        </a:xfrm>
        <a:prstGeom prst="line">
          <a:avLst/>
        </a:prstGeom>
        <a:noFill/>
        <a:ln w="22225">
          <a:solidFill>
            <a:srgbClr val="FF0000"/>
          </a:solidFill>
          <a:round/>
          <a:headEnd/>
          <a:tailEnd type="triangle" w="med" len="med"/>
        </a:ln>
      </xdr:spPr>
    </xdr:sp>
    <xdr:clientData/>
  </xdr:twoCellAnchor>
  <xdr:twoCellAnchor>
    <xdr:from>
      <xdr:col>1</xdr:col>
      <xdr:colOff>276225</xdr:colOff>
      <xdr:row>37</xdr:row>
      <xdr:rowOff>133350</xdr:rowOff>
    </xdr:from>
    <xdr:to>
      <xdr:col>2</xdr:col>
      <xdr:colOff>57150</xdr:colOff>
      <xdr:row>38</xdr:row>
      <xdr:rowOff>66675</xdr:rowOff>
    </xdr:to>
    <xdr:sp macro="" textlink="">
      <xdr:nvSpPr>
        <xdr:cNvPr id="3507557" name="Line 80"/>
        <xdr:cNvSpPr>
          <a:spLocks noChangeShapeType="1"/>
        </xdr:cNvSpPr>
      </xdr:nvSpPr>
      <xdr:spPr bwMode="auto">
        <a:xfrm flipV="1">
          <a:off x="447675" y="11753850"/>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39</xdr:row>
      <xdr:rowOff>238125</xdr:rowOff>
    </xdr:from>
    <xdr:to>
      <xdr:col>2</xdr:col>
      <xdr:colOff>28575</xdr:colOff>
      <xdr:row>40</xdr:row>
      <xdr:rowOff>0</xdr:rowOff>
    </xdr:to>
    <xdr:sp macro="" textlink="">
      <xdr:nvSpPr>
        <xdr:cNvPr id="3507558" name="Line 81"/>
        <xdr:cNvSpPr>
          <a:spLocks noChangeShapeType="1"/>
        </xdr:cNvSpPr>
      </xdr:nvSpPr>
      <xdr:spPr bwMode="auto">
        <a:xfrm>
          <a:off x="438150" y="12458700"/>
          <a:ext cx="190500" cy="123825"/>
        </a:xfrm>
        <a:prstGeom prst="line">
          <a:avLst/>
        </a:prstGeom>
        <a:noFill/>
        <a:ln w="22225">
          <a:solidFill>
            <a:srgbClr val="FF0000"/>
          </a:solidFill>
          <a:round/>
          <a:headEnd/>
          <a:tailEnd type="triangle" w="med" len="med"/>
        </a:ln>
      </xdr:spPr>
    </xdr:sp>
    <xdr:clientData/>
  </xdr:twoCellAnchor>
  <xdr:twoCellAnchor>
    <xdr:from>
      <xdr:col>2</xdr:col>
      <xdr:colOff>57150</xdr:colOff>
      <xdr:row>38</xdr:row>
      <xdr:rowOff>57150</xdr:rowOff>
    </xdr:from>
    <xdr:to>
      <xdr:col>2</xdr:col>
      <xdr:colOff>352425</xdr:colOff>
      <xdr:row>39</xdr:row>
      <xdr:rowOff>257175</xdr:rowOff>
    </xdr:to>
    <xdr:sp macro="" textlink="">
      <xdr:nvSpPr>
        <xdr:cNvPr id="23634" name="Text Box 82"/>
        <xdr:cNvSpPr txBox="1">
          <a:spLocks noChangeArrowheads="1"/>
        </xdr:cNvSpPr>
      </xdr:nvSpPr>
      <xdr:spPr bwMode="auto">
        <a:xfrm>
          <a:off x="657225" y="11915775"/>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9</xdr:col>
      <xdr:colOff>276225</xdr:colOff>
      <xdr:row>37</xdr:row>
      <xdr:rowOff>133350</xdr:rowOff>
    </xdr:from>
    <xdr:to>
      <xdr:col>10</xdr:col>
      <xdr:colOff>57150</xdr:colOff>
      <xdr:row>38</xdr:row>
      <xdr:rowOff>66675</xdr:rowOff>
    </xdr:to>
    <xdr:sp macro="" textlink="">
      <xdr:nvSpPr>
        <xdr:cNvPr id="3507560" name="Line 83"/>
        <xdr:cNvSpPr>
          <a:spLocks noChangeShapeType="1"/>
        </xdr:cNvSpPr>
      </xdr:nvSpPr>
      <xdr:spPr bwMode="auto">
        <a:xfrm flipV="1">
          <a:off x="4133850" y="11753850"/>
          <a:ext cx="209550" cy="171450"/>
        </a:xfrm>
        <a:prstGeom prst="line">
          <a:avLst/>
        </a:prstGeom>
        <a:noFill/>
        <a:ln w="22225">
          <a:solidFill>
            <a:srgbClr val="FF0000"/>
          </a:solidFill>
          <a:round/>
          <a:headEnd/>
          <a:tailEnd type="triangle" w="med" len="med"/>
        </a:ln>
      </xdr:spPr>
    </xdr:sp>
    <xdr:clientData/>
  </xdr:twoCellAnchor>
  <xdr:twoCellAnchor>
    <xdr:from>
      <xdr:col>9</xdr:col>
      <xdr:colOff>266700</xdr:colOff>
      <xdr:row>39</xdr:row>
      <xdr:rowOff>238125</xdr:rowOff>
    </xdr:from>
    <xdr:to>
      <xdr:col>10</xdr:col>
      <xdr:colOff>28575</xdr:colOff>
      <xdr:row>40</xdr:row>
      <xdr:rowOff>0</xdr:rowOff>
    </xdr:to>
    <xdr:sp macro="" textlink="">
      <xdr:nvSpPr>
        <xdr:cNvPr id="3507561" name="Line 84"/>
        <xdr:cNvSpPr>
          <a:spLocks noChangeShapeType="1"/>
        </xdr:cNvSpPr>
      </xdr:nvSpPr>
      <xdr:spPr bwMode="auto">
        <a:xfrm>
          <a:off x="4124325" y="12458700"/>
          <a:ext cx="190500" cy="123825"/>
        </a:xfrm>
        <a:prstGeom prst="line">
          <a:avLst/>
        </a:prstGeom>
        <a:noFill/>
        <a:ln w="22225">
          <a:solidFill>
            <a:srgbClr val="FF0000"/>
          </a:solidFill>
          <a:round/>
          <a:headEnd/>
          <a:tailEnd type="triangle" w="med" len="med"/>
        </a:ln>
      </xdr:spPr>
    </xdr:sp>
    <xdr:clientData/>
  </xdr:twoCellAnchor>
  <xdr:twoCellAnchor>
    <xdr:from>
      <xdr:col>10</xdr:col>
      <xdr:colOff>76200</xdr:colOff>
      <xdr:row>38</xdr:row>
      <xdr:rowOff>104775</xdr:rowOff>
    </xdr:from>
    <xdr:to>
      <xdr:col>10</xdr:col>
      <xdr:colOff>371475</xdr:colOff>
      <xdr:row>39</xdr:row>
      <xdr:rowOff>304800</xdr:rowOff>
    </xdr:to>
    <xdr:sp macro="" textlink="">
      <xdr:nvSpPr>
        <xdr:cNvPr id="23637" name="Text Box 85"/>
        <xdr:cNvSpPr txBox="1">
          <a:spLocks noChangeArrowheads="1"/>
        </xdr:cNvSpPr>
      </xdr:nvSpPr>
      <xdr:spPr bwMode="auto">
        <a:xfrm>
          <a:off x="4362450" y="11963400"/>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1</xdr:col>
      <xdr:colOff>276225</xdr:colOff>
      <xdr:row>37</xdr:row>
      <xdr:rowOff>133350</xdr:rowOff>
    </xdr:from>
    <xdr:to>
      <xdr:col>2</xdr:col>
      <xdr:colOff>57150</xdr:colOff>
      <xdr:row>38</xdr:row>
      <xdr:rowOff>66675</xdr:rowOff>
    </xdr:to>
    <xdr:sp macro="" textlink="">
      <xdr:nvSpPr>
        <xdr:cNvPr id="3507563" name="Line 86"/>
        <xdr:cNvSpPr>
          <a:spLocks noChangeShapeType="1"/>
        </xdr:cNvSpPr>
      </xdr:nvSpPr>
      <xdr:spPr bwMode="auto">
        <a:xfrm flipV="1">
          <a:off x="447675" y="11753850"/>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39</xdr:row>
      <xdr:rowOff>238125</xdr:rowOff>
    </xdr:from>
    <xdr:to>
      <xdr:col>2</xdr:col>
      <xdr:colOff>28575</xdr:colOff>
      <xdr:row>40</xdr:row>
      <xdr:rowOff>0</xdr:rowOff>
    </xdr:to>
    <xdr:sp macro="" textlink="">
      <xdr:nvSpPr>
        <xdr:cNvPr id="3507564" name="Line 87"/>
        <xdr:cNvSpPr>
          <a:spLocks noChangeShapeType="1"/>
        </xdr:cNvSpPr>
      </xdr:nvSpPr>
      <xdr:spPr bwMode="auto">
        <a:xfrm>
          <a:off x="438150" y="12458700"/>
          <a:ext cx="190500" cy="123825"/>
        </a:xfrm>
        <a:prstGeom prst="line">
          <a:avLst/>
        </a:prstGeom>
        <a:noFill/>
        <a:ln w="22225">
          <a:solidFill>
            <a:srgbClr val="FF0000"/>
          </a:solidFill>
          <a:round/>
          <a:headEnd/>
          <a:tailEnd type="triangle" w="med" len="med"/>
        </a:ln>
      </xdr:spPr>
    </xdr:sp>
    <xdr:clientData/>
  </xdr:twoCellAnchor>
  <xdr:twoCellAnchor>
    <xdr:from>
      <xdr:col>5</xdr:col>
      <xdr:colOff>304800</xdr:colOff>
      <xdr:row>37</xdr:row>
      <xdr:rowOff>133350</xdr:rowOff>
    </xdr:from>
    <xdr:to>
      <xdr:col>8</xdr:col>
      <xdr:colOff>295275</xdr:colOff>
      <xdr:row>42</xdr:row>
      <xdr:rowOff>190500</xdr:rowOff>
    </xdr:to>
    <xdr:pic>
      <xdr:nvPicPr>
        <xdr:cNvPr id="3507565" name="Picture 89" descr="AMERI012"/>
        <xdr:cNvPicPr>
          <a:picLocks noChangeAspect="1" noChangeArrowheads="1"/>
        </xdr:cNvPicPr>
      </xdr:nvPicPr>
      <xdr:blipFill>
        <a:blip xmlns:r="http://schemas.openxmlformats.org/officeDocument/2006/relationships" r:embed="rId7" cstate="print"/>
        <a:srcRect/>
        <a:stretch>
          <a:fillRect/>
        </a:stretch>
      </xdr:blipFill>
      <xdr:spPr bwMode="auto">
        <a:xfrm>
          <a:off x="2266950" y="11753850"/>
          <a:ext cx="1457325" cy="1466850"/>
        </a:xfrm>
        <a:prstGeom prst="rect">
          <a:avLst/>
        </a:prstGeom>
        <a:noFill/>
        <a:ln w="9525">
          <a:noFill/>
          <a:miter lim="800000"/>
          <a:headEnd/>
          <a:tailEnd/>
        </a:ln>
      </xdr:spPr>
    </xdr:pic>
    <xdr:clientData/>
  </xdr:twoCellAnchor>
  <xdr:twoCellAnchor>
    <xdr:from>
      <xdr:col>9</xdr:col>
      <xdr:colOff>276225</xdr:colOff>
      <xdr:row>29</xdr:row>
      <xdr:rowOff>133350</xdr:rowOff>
    </xdr:from>
    <xdr:to>
      <xdr:col>10</xdr:col>
      <xdr:colOff>57150</xdr:colOff>
      <xdr:row>30</xdr:row>
      <xdr:rowOff>66675</xdr:rowOff>
    </xdr:to>
    <xdr:sp macro="" textlink="">
      <xdr:nvSpPr>
        <xdr:cNvPr id="3507566" name="Line 90"/>
        <xdr:cNvSpPr>
          <a:spLocks noChangeShapeType="1"/>
        </xdr:cNvSpPr>
      </xdr:nvSpPr>
      <xdr:spPr bwMode="auto">
        <a:xfrm flipV="1">
          <a:off x="4133850" y="9734550"/>
          <a:ext cx="209550" cy="171450"/>
        </a:xfrm>
        <a:prstGeom prst="line">
          <a:avLst/>
        </a:prstGeom>
        <a:noFill/>
        <a:ln w="22225">
          <a:solidFill>
            <a:srgbClr val="FF0000"/>
          </a:solidFill>
          <a:round/>
          <a:headEnd/>
          <a:tailEnd type="triangle" w="med" len="med"/>
        </a:ln>
      </xdr:spPr>
    </xdr:sp>
    <xdr:clientData/>
  </xdr:twoCellAnchor>
  <xdr:twoCellAnchor>
    <xdr:from>
      <xdr:col>9</xdr:col>
      <xdr:colOff>276225</xdr:colOff>
      <xdr:row>29</xdr:row>
      <xdr:rowOff>133350</xdr:rowOff>
    </xdr:from>
    <xdr:to>
      <xdr:col>10</xdr:col>
      <xdr:colOff>57150</xdr:colOff>
      <xdr:row>30</xdr:row>
      <xdr:rowOff>66675</xdr:rowOff>
    </xdr:to>
    <xdr:sp macro="" textlink="">
      <xdr:nvSpPr>
        <xdr:cNvPr id="3507567" name="Line 91"/>
        <xdr:cNvSpPr>
          <a:spLocks noChangeShapeType="1"/>
        </xdr:cNvSpPr>
      </xdr:nvSpPr>
      <xdr:spPr bwMode="auto">
        <a:xfrm flipV="1">
          <a:off x="4133850" y="9734550"/>
          <a:ext cx="209550" cy="171450"/>
        </a:xfrm>
        <a:prstGeom prst="line">
          <a:avLst/>
        </a:prstGeom>
        <a:noFill/>
        <a:ln w="22225">
          <a:solidFill>
            <a:srgbClr val="FF0000"/>
          </a:solidFill>
          <a:round/>
          <a:headEnd/>
          <a:tailEnd type="triangle" w="med" len="med"/>
        </a:ln>
      </xdr:spPr>
    </xdr:sp>
    <xdr:clientData/>
  </xdr:twoCellAnchor>
  <xdr:twoCellAnchor>
    <xdr:from>
      <xdr:col>14</xdr:col>
      <xdr:colOff>257175</xdr:colOff>
      <xdr:row>45</xdr:row>
      <xdr:rowOff>19050</xdr:rowOff>
    </xdr:from>
    <xdr:to>
      <xdr:col>15</xdr:col>
      <xdr:colOff>371475</xdr:colOff>
      <xdr:row>48</xdr:row>
      <xdr:rowOff>209550</xdr:rowOff>
    </xdr:to>
    <xdr:pic>
      <xdr:nvPicPr>
        <xdr:cNvPr id="3507568" name="Picture 94"/>
        <xdr:cNvPicPr>
          <a:picLocks noChangeAspect="1" noChangeArrowheads="1"/>
        </xdr:cNvPicPr>
      </xdr:nvPicPr>
      <xdr:blipFill>
        <a:blip xmlns:r="http://schemas.openxmlformats.org/officeDocument/2006/relationships" r:embed="rId1" cstate="print"/>
        <a:srcRect/>
        <a:stretch>
          <a:fillRect/>
        </a:stretch>
      </xdr:blipFill>
      <xdr:spPr bwMode="auto">
        <a:xfrm>
          <a:off x="6257925" y="13658850"/>
          <a:ext cx="504825" cy="1152525"/>
        </a:xfrm>
        <a:prstGeom prst="rect">
          <a:avLst/>
        </a:prstGeom>
        <a:noFill/>
        <a:ln w="9525">
          <a:noFill/>
          <a:miter lim="800000"/>
          <a:headEnd/>
          <a:tailEnd/>
        </a:ln>
      </xdr:spPr>
    </xdr:pic>
    <xdr:clientData/>
  </xdr:twoCellAnchor>
  <xdr:twoCellAnchor>
    <xdr:from>
      <xdr:col>1</xdr:col>
      <xdr:colOff>276225</xdr:colOff>
      <xdr:row>45</xdr:row>
      <xdr:rowOff>133350</xdr:rowOff>
    </xdr:from>
    <xdr:to>
      <xdr:col>2</xdr:col>
      <xdr:colOff>57150</xdr:colOff>
      <xdr:row>46</xdr:row>
      <xdr:rowOff>66675</xdr:rowOff>
    </xdr:to>
    <xdr:sp macro="" textlink="">
      <xdr:nvSpPr>
        <xdr:cNvPr id="3507569" name="Line 95"/>
        <xdr:cNvSpPr>
          <a:spLocks noChangeShapeType="1"/>
        </xdr:cNvSpPr>
      </xdr:nvSpPr>
      <xdr:spPr bwMode="auto">
        <a:xfrm flipV="1">
          <a:off x="447675" y="13773150"/>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47</xdr:row>
      <xdr:rowOff>238125</xdr:rowOff>
    </xdr:from>
    <xdr:to>
      <xdr:col>2</xdr:col>
      <xdr:colOff>28575</xdr:colOff>
      <xdr:row>48</xdr:row>
      <xdr:rowOff>0</xdr:rowOff>
    </xdr:to>
    <xdr:sp macro="" textlink="">
      <xdr:nvSpPr>
        <xdr:cNvPr id="3507570" name="Line 96"/>
        <xdr:cNvSpPr>
          <a:spLocks noChangeShapeType="1"/>
        </xdr:cNvSpPr>
      </xdr:nvSpPr>
      <xdr:spPr bwMode="auto">
        <a:xfrm>
          <a:off x="438150" y="14478000"/>
          <a:ext cx="190500" cy="123825"/>
        </a:xfrm>
        <a:prstGeom prst="line">
          <a:avLst/>
        </a:prstGeom>
        <a:noFill/>
        <a:ln w="22225">
          <a:solidFill>
            <a:srgbClr val="FF0000"/>
          </a:solidFill>
          <a:round/>
          <a:headEnd/>
          <a:tailEnd type="triangle" w="med" len="med"/>
        </a:ln>
      </xdr:spPr>
    </xdr:sp>
    <xdr:clientData/>
  </xdr:twoCellAnchor>
  <xdr:twoCellAnchor>
    <xdr:from>
      <xdr:col>2</xdr:col>
      <xdr:colOff>57150</xdr:colOff>
      <xdr:row>46</xdr:row>
      <xdr:rowOff>57150</xdr:rowOff>
    </xdr:from>
    <xdr:to>
      <xdr:col>2</xdr:col>
      <xdr:colOff>352425</xdr:colOff>
      <xdr:row>47</xdr:row>
      <xdr:rowOff>257175</xdr:rowOff>
    </xdr:to>
    <xdr:sp macro="" textlink="">
      <xdr:nvSpPr>
        <xdr:cNvPr id="23649" name="Text Box 97"/>
        <xdr:cNvSpPr txBox="1">
          <a:spLocks noChangeArrowheads="1"/>
        </xdr:cNvSpPr>
      </xdr:nvSpPr>
      <xdr:spPr bwMode="auto">
        <a:xfrm>
          <a:off x="657225" y="13935075"/>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9</xdr:col>
      <xdr:colOff>276225</xdr:colOff>
      <xdr:row>45</xdr:row>
      <xdr:rowOff>133350</xdr:rowOff>
    </xdr:from>
    <xdr:to>
      <xdr:col>10</xdr:col>
      <xdr:colOff>57150</xdr:colOff>
      <xdr:row>46</xdr:row>
      <xdr:rowOff>66675</xdr:rowOff>
    </xdr:to>
    <xdr:sp macro="" textlink="">
      <xdr:nvSpPr>
        <xdr:cNvPr id="3507572" name="Line 98"/>
        <xdr:cNvSpPr>
          <a:spLocks noChangeShapeType="1"/>
        </xdr:cNvSpPr>
      </xdr:nvSpPr>
      <xdr:spPr bwMode="auto">
        <a:xfrm flipV="1">
          <a:off x="4133850" y="13773150"/>
          <a:ext cx="209550" cy="171450"/>
        </a:xfrm>
        <a:prstGeom prst="line">
          <a:avLst/>
        </a:prstGeom>
        <a:noFill/>
        <a:ln w="22225">
          <a:solidFill>
            <a:srgbClr val="FF0000"/>
          </a:solidFill>
          <a:round/>
          <a:headEnd/>
          <a:tailEnd type="triangle" w="med" len="med"/>
        </a:ln>
      </xdr:spPr>
    </xdr:sp>
    <xdr:clientData/>
  </xdr:twoCellAnchor>
  <xdr:twoCellAnchor>
    <xdr:from>
      <xdr:col>9</xdr:col>
      <xdr:colOff>266700</xdr:colOff>
      <xdr:row>47</xdr:row>
      <xdr:rowOff>238125</xdr:rowOff>
    </xdr:from>
    <xdr:to>
      <xdr:col>10</xdr:col>
      <xdr:colOff>28575</xdr:colOff>
      <xdr:row>48</xdr:row>
      <xdr:rowOff>0</xdr:rowOff>
    </xdr:to>
    <xdr:sp macro="" textlink="">
      <xdr:nvSpPr>
        <xdr:cNvPr id="3507573" name="Line 99"/>
        <xdr:cNvSpPr>
          <a:spLocks noChangeShapeType="1"/>
        </xdr:cNvSpPr>
      </xdr:nvSpPr>
      <xdr:spPr bwMode="auto">
        <a:xfrm>
          <a:off x="4124325" y="14478000"/>
          <a:ext cx="190500" cy="123825"/>
        </a:xfrm>
        <a:prstGeom prst="line">
          <a:avLst/>
        </a:prstGeom>
        <a:noFill/>
        <a:ln w="22225">
          <a:solidFill>
            <a:srgbClr val="FF0000"/>
          </a:solidFill>
          <a:round/>
          <a:headEnd/>
          <a:tailEnd type="triangle" w="med" len="med"/>
        </a:ln>
      </xdr:spPr>
    </xdr:sp>
    <xdr:clientData/>
  </xdr:twoCellAnchor>
  <xdr:twoCellAnchor>
    <xdr:from>
      <xdr:col>10</xdr:col>
      <xdr:colOff>76200</xdr:colOff>
      <xdr:row>46</xdr:row>
      <xdr:rowOff>104775</xdr:rowOff>
    </xdr:from>
    <xdr:to>
      <xdr:col>10</xdr:col>
      <xdr:colOff>371475</xdr:colOff>
      <xdr:row>47</xdr:row>
      <xdr:rowOff>304800</xdr:rowOff>
    </xdr:to>
    <xdr:sp macro="" textlink="">
      <xdr:nvSpPr>
        <xdr:cNvPr id="23652" name="Text Box 100"/>
        <xdr:cNvSpPr txBox="1">
          <a:spLocks noChangeArrowheads="1"/>
        </xdr:cNvSpPr>
      </xdr:nvSpPr>
      <xdr:spPr bwMode="auto">
        <a:xfrm>
          <a:off x="4362450" y="13982700"/>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1</xdr:col>
      <xdr:colOff>276225</xdr:colOff>
      <xdr:row>45</xdr:row>
      <xdr:rowOff>133350</xdr:rowOff>
    </xdr:from>
    <xdr:to>
      <xdr:col>2</xdr:col>
      <xdr:colOff>57150</xdr:colOff>
      <xdr:row>46</xdr:row>
      <xdr:rowOff>66675</xdr:rowOff>
    </xdr:to>
    <xdr:sp macro="" textlink="">
      <xdr:nvSpPr>
        <xdr:cNvPr id="3507575" name="Line 101"/>
        <xdr:cNvSpPr>
          <a:spLocks noChangeShapeType="1"/>
        </xdr:cNvSpPr>
      </xdr:nvSpPr>
      <xdr:spPr bwMode="auto">
        <a:xfrm flipV="1">
          <a:off x="447675" y="13773150"/>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47</xdr:row>
      <xdr:rowOff>238125</xdr:rowOff>
    </xdr:from>
    <xdr:to>
      <xdr:col>2</xdr:col>
      <xdr:colOff>28575</xdr:colOff>
      <xdr:row>48</xdr:row>
      <xdr:rowOff>0</xdr:rowOff>
    </xdr:to>
    <xdr:sp macro="" textlink="">
      <xdr:nvSpPr>
        <xdr:cNvPr id="3507576" name="Line 102"/>
        <xdr:cNvSpPr>
          <a:spLocks noChangeShapeType="1"/>
        </xdr:cNvSpPr>
      </xdr:nvSpPr>
      <xdr:spPr bwMode="auto">
        <a:xfrm>
          <a:off x="438150" y="14478000"/>
          <a:ext cx="190500" cy="123825"/>
        </a:xfrm>
        <a:prstGeom prst="line">
          <a:avLst/>
        </a:prstGeom>
        <a:noFill/>
        <a:ln w="22225">
          <a:solidFill>
            <a:srgbClr val="FF0000"/>
          </a:solidFill>
          <a:round/>
          <a:headEnd/>
          <a:tailEnd type="triangle" w="med" len="med"/>
        </a:ln>
      </xdr:spPr>
    </xdr:sp>
    <xdr:clientData/>
  </xdr:twoCellAnchor>
  <xdr:twoCellAnchor>
    <xdr:from>
      <xdr:col>1</xdr:col>
      <xdr:colOff>276225</xdr:colOff>
      <xdr:row>53</xdr:row>
      <xdr:rowOff>133350</xdr:rowOff>
    </xdr:from>
    <xdr:to>
      <xdr:col>2</xdr:col>
      <xdr:colOff>57150</xdr:colOff>
      <xdr:row>54</xdr:row>
      <xdr:rowOff>66675</xdr:rowOff>
    </xdr:to>
    <xdr:sp macro="" textlink="">
      <xdr:nvSpPr>
        <xdr:cNvPr id="3507577" name="Line 103"/>
        <xdr:cNvSpPr>
          <a:spLocks noChangeShapeType="1"/>
        </xdr:cNvSpPr>
      </xdr:nvSpPr>
      <xdr:spPr bwMode="auto">
        <a:xfrm flipV="1">
          <a:off x="447675" y="15792450"/>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55</xdr:row>
      <xdr:rowOff>238125</xdr:rowOff>
    </xdr:from>
    <xdr:to>
      <xdr:col>2</xdr:col>
      <xdr:colOff>28575</xdr:colOff>
      <xdr:row>56</xdr:row>
      <xdr:rowOff>0</xdr:rowOff>
    </xdr:to>
    <xdr:sp macro="" textlink="">
      <xdr:nvSpPr>
        <xdr:cNvPr id="3507578" name="Line 104"/>
        <xdr:cNvSpPr>
          <a:spLocks noChangeShapeType="1"/>
        </xdr:cNvSpPr>
      </xdr:nvSpPr>
      <xdr:spPr bwMode="auto">
        <a:xfrm>
          <a:off x="438150" y="16497300"/>
          <a:ext cx="190500" cy="123825"/>
        </a:xfrm>
        <a:prstGeom prst="line">
          <a:avLst/>
        </a:prstGeom>
        <a:noFill/>
        <a:ln w="22225">
          <a:solidFill>
            <a:srgbClr val="FF0000"/>
          </a:solidFill>
          <a:round/>
          <a:headEnd/>
          <a:tailEnd type="triangle" w="med" len="med"/>
        </a:ln>
      </xdr:spPr>
    </xdr:sp>
    <xdr:clientData/>
  </xdr:twoCellAnchor>
  <xdr:twoCellAnchor>
    <xdr:from>
      <xdr:col>2</xdr:col>
      <xdr:colOff>57150</xdr:colOff>
      <xdr:row>54</xdr:row>
      <xdr:rowOff>57150</xdr:rowOff>
    </xdr:from>
    <xdr:to>
      <xdr:col>2</xdr:col>
      <xdr:colOff>352425</xdr:colOff>
      <xdr:row>55</xdr:row>
      <xdr:rowOff>257175</xdr:rowOff>
    </xdr:to>
    <xdr:sp macro="" textlink="">
      <xdr:nvSpPr>
        <xdr:cNvPr id="23657" name="Text Box 105"/>
        <xdr:cNvSpPr txBox="1">
          <a:spLocks noChangeArrowheads="1"/>
        </xdr:cNvSpPr>
      </xdr:nvSpPr>
      <xdr:spPr bwMode="auto">
        <a:xfrm>
          <a:off x="657225" y="15954375"/>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9</xdr:col>
      <xdr:colOff>276225</xdr:colOff>
      <xdr:row>53</xdr:row>
      <xdr:rowOff>133350</xdr:rowOff>
    </xdr:from>
    <xdr:to>
      <xdr:col>10</xdr:col>
      <xdr:colOff>57150</xdr:colOff>
      <xdr:row>54</xdr:row>
      <xdr:rowOff>66675</xdr:rowOff>
    </xdr:to>
    <xdr:sp macro="" textlink="">
      <xdr:nvSpPr>
        <xdr:cNvPr id="3507580" name="Line 106"/>
        <xdr:cNvSpPr>
          <a:spLocks noChangeShapeType="1"/>
        </xdr:cNvSpPr>
      </xdr:nvSpPr>
      <xdr:spPr bwMode="auto">
        <a:xfrm flipV="1">
          <a:off x="4133850" y="15792450"/>
          <a:ext cx="209550" cy="171450"/>
        </a:xfrm>
        <a:prstGeom prst="line">
          <a:avLst/>
        </a:prstGeom>
        <a:noFill/>
        <a:ln w="22225">
          <a:solidFill>
            <a:srgbClr val="FF0000"/>
          </a:solidFill>
          <a:round/>
          <a:headEnd/>
          <a:tailEnd type="triangle" w="med" len="med"/>
        </a:ln>
      </xdr:spPr>
    </xdr:sp>
    <xdr:clientData/>
  </xdr:twoCellAnchor>
  <xdr:twoCellAnchor>
    <xdr:from>
      <xdr:col>9</xdr:col>
      <xdr:colOff>266700</xdr:colOff>
      <xdr:row>55</xdr:row>
      <xdr:rowOff>238125</xdr:rowOff>
    </xdr:from>
    <xdr:to>
      <xdr:col>10</xdr:col>
      <xdr:colOff>28575</xdr:colOff>
      <xdr:row>56</xdr:row>
      <xdr:rowOff>0</xdr:rowOff>
    </xdr:to>
    <xdr:sp macro="" textlink="">
      <xdr:nvSpPr>
        <xdr:cNvPr id="3507581" name="Line 107"/>
        <xdr:cNvSpPr>
          <a:spLocks noChangeShapeType="1"/>
        </xdr:cNvSpPr>
      </xdr:nvSpPr>
      <xdr:spPr bwMode="auto">
        <a:xfrm>
          <a:off x="4124325" y="16497300"/>
          <a:ext cx="190500" cy="123825"/>
        </a:xfrm>
        <a:prstGeom prst="line">
          <a:avLst/>
        </a:prstGeom>
        <a:noFill/>
        <a:ln w="22225">
          <a:solidFill>
            <a:srgbClr val="FF0000"/>
          </a:solidFill>
          <a:round/>
          <a:headEnd/>
          <a:tailEnd type="triangle" w="med" len="med"/>
        </a:ln>
      </xdr:spPr>
    </xdr:sp>
    <xdr:clientData/>
  </xdr:twoCellAnchor>
  <xdr:twoCellAnchor>
    <xdr:from>
      <xdr:col>10</xdr:col>
      <xdr:colOff>76200</xdr:colOff>
      <xdr:row>54</xdr:row>
      <xdr:rowOff>104775</xdr:rowOff>
    </xdr:from>
    <xdr:to>
      <xdr:col>10</xdr:col>
      <xdr:colOff>371475</xdr:colOff>
      <xdr:row>55</xdr:row>
      <xdr:rowOff>304800</xdr:rowOff>
    </xdr:to>
    <xdr:sp macro="" textlink="">
      <xdr:nvSpPr>
        <xdr:cNvPr id="23660" name="Text Box 108"/>
        <xdr:cNvSpPr txBox="1">
          <a:spLocks noChangeArrowheads="1"/>
        </xdr:cNvSpPr>
      </xdr:nvSpPr>
      <xdr:spPr bwMode="auto">
        <a:xfrm>
          <a:off x="4362450" y="16002000"/>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1</xdr:col>
      <xdr:colOff>276225</xdr:colOff>
      <xdr:row>53</xdr:row>
      <xdr:rowOff>133350</xdr:rowOff>
    </xdr:from>
    <xdr:to>
      <xdr:col>2</xdr:col>
      <xdr:colOff>57150</xdr:colOff>
      <xdr:row>54</xdr:row>
      <xdr:rowOff>66675</xdr:rowOff>
    </xdr:to>
    <xdr:sp macro="" textlink="">
      <xdr:nvSpPr>
        <xdr:cNvPr id="3507583" name="Line 109"/>
        <xdr:cNvSpPr>
          <a:spLocks noChangeShapeType="1"/>
        </xdr:cNvSpPr>
      </xdr:nvSpPr>
      <xdr:spPr bwMode="auto">
        <a:xfrm flipV="1">
          <a:off x="447675" y="15792450"/>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55</xdr:row>
      <xdr:rowOff>238125</xdr:rowOff>
    </xdr:from>
    <xdr:to>
      <xdr:col>2</xdr:col>
      <xdr:colOff>28575</xdr:colOff>
      <xdr:row>56</xdr:row>
      <xdr:rowOff>0</xdr:rowOff>
    </xdr:to>
    <xdr:sp macro="" textlink="">
      <xdr:nvSpPr>
        <xdr:cNvPr id="3507584" name="Line 110"/>
        <xdr:cNvSpPr>
          <a:spLocks noChangeShapeType="1"/>
        </xdr:cNvSpPr>
      </xdr:nvSpPr>
      <xdr:spPr bwMode="auto">
        <a:xfrm>
          <a:off x="438150" y="16497300"/>
          <a:ext cx="190500" cy="123825"/>
        </a:xfrm>
        <a:prstGeom prst="line">
          <a:avLst/>
        </a:prstGeom>
        <a:noFill/>
        <a:ln w="22225">
          <a:solidFill>
            <a:srgbClr val="FF0000"/>
          </a:solidFill>
          <a:round/>
          <a:headEnd/>
          <a:tailEnd type="triangle" w="med" len="med"/>
        </a:ln>
      </xdr:spPr>
    </xdr:sp>
    <xdr:clientData/>
  </xdr:twoCellAnchor>
  <xdr:twoCellAnchor>
    <xdr:from>
      <xdr:col>9</xdr:col>
      <xdr:colOff>276225</xdr:colOff>
      <xdr:row>45</xdr:row>
      <xdr:rowOff>133350</xdr:rowOff>
    </xdr:from>
    <xdr:to>
      <xdr:col>10</xdr:col>
      <xdr:colOff>57150</xdr:colOff>
      <xdr:row>46</xdr:row>
      <xdr:rowOff>66675</xdr:rowOff>
    </xdr:to>
    <xdr:sp macro="" textlink="">
      <xdr:nvSpPr>
        <xdr:cNvPr id="3507585" name="Line 112"/>
        <xdr:cNvSpPr>
          <a:spLocks noChangeShapeType="1"/>
        </xdr:cNvSpPr>
      </xdr:nvSpPr>
      <xdr:spPr bwMode="auto">
        <a:xfrm flipV="1">
          <a:off x="4133850" y="13773150"/>
          <a:ext cx="209550" cy="171450"/>
        </a:xfrm>
        <a:prstGeom prst="line">
          <a:avLst/>
        </a:prstGeom>
        <a:noFill/>
        <a:ln w="22225">
          <a:solidFill>
            <a:srgbClr val="FF0000"/>
          </a:solidFill>
          <a:round/>
          <a:headEnd/>
          <a:tailEnd type="triangle" w="med" len="med"/>
        </a:ln>
      </xdr:spPr>
    </xdr:sp>
    <xdr:clientData/>
  </xdr:twoCellAnchor>
  <xdr:twoCellAnchor>
    <xdr:from>
      <xdr:col>9</xdr:col>
      <xdr:colOff>276225</xdr:colOff>
      <xdr:row>45</xdr:row>
      <xdr:rowOff>133350</xdr:rowOff>
    </xdr:from>
    <xdr:to>
      <xdr:col>10</xdr:col>
      <xdr:colOff>57150</xdr:colOff>
      <xdr:row>46</xdr:row>
      <xdr:rowOff>66675</xdr:rowOff>
    </xdr:to>
    <xdr:sp macro="" textlink="">
      <xdr:nvSpPr>
        <xdr:cNvPr id="3507586" name="Line 113"/>
        <xdr:cNvSpPr>
          <a:spLocks noChangeShapeType="1"/>
        </xdr:cNvSpPr>
      </xdr:nvSpPr>
      <xdr:spPr bwMode="auto">
        <a:xfrm flipV="1">
          <a:off x="4133850" y="13773150"/>
          <a:ext cx="209550" cy="171450"/>
        </a:xfrm>
        <a:prstGeom prst="line">
          <a:avLst/>
        </a:prstGeom>
        <a:noFill/>
        <a:ln w="22225">
          <a:solidFill>
            <a:srgbClr val="FF0000"/>
          </a:solidFill>
          <a:round/>
          <a:headEnd/>
          <a:tailEnd type="triangle" w="med" len="med"/>
        </a:ln>
      </xdr:spPr>
    </xdr:sp>
    <xdr:clientData/>
  </xdr:twoCellAnchor>
  <xdr:twoCellAnchor>
    <xdr:from>
      <xdr:col>5</xdr:col>
      <xdr:colOff>381000</xdr:colOff>
      <xdr:row>53</xdr:row>
      <xdr:rowOff>190500</xdr:rowOff>
    </xdr:from>
    <xdr:to>
      <xdr:col>7</xdr:col>
      <xdr:colOff>600075</xdr:colOff>
      <xdr:row>57</xdr:row>
      <xdr:rowOff>200025</xdr:rowOff>
    </xdr:to>
    <xdr:pic>
      <xdr:nvPicPr>
        <xdr:cNvPr id="3507587" name="Picture 114" descr="AMERI104"/>
        <xdr:cNvPicPr>
          <a:picLocks noChangeAspect="1" noChangeArrowheads="1"/>
        </xdr:cNvPicPr>
      </xdr:nvPicPr>
      <xdr:blipFill>
        <a:blip xmlns:r="http://schemas.openxmlformats.org/officeDocument/2006/relationships" r:embed="rId8" cstate="print"/>
        <a:srcRect/>
        <a:stretch>
          <a:fillRect/>
        </a:stretch>
      </xdr:blipFill>
      <xdr:spPr bwMode="auto">
        <a:xfrm>
          <a:off x="2343150" y="15849600"/>
          <a:ext cx="1076325" cy="1190625"/>
        </a:xfrm>
        <a:prstGeom prst="rect">
          <a:avLst/>
        </a:prstGeom>
        <a:noFill/>
        <a:ln w="9525">
          <a:noFill/>
          <a:miter lim="800000"/>
          <a:headEnd/>
          <a:tailEnd/>
        </a:ln>
      </xdr:spPr>
    </xdr:pic>
    <xdr:clientData/>
  </xdr:twoCellAnchor>
  <xdr:twoCellAnchor>
    <xdr:from>
      <xdr:col>14</xdr:col>
      <xdr:colOff>257175</xdr:colOff>
      <xdr:row>61</xdr:row>
      <xdr:rowOff>19050</xdr:rowOff>
    </xdr:from>
    <xdr:to>
      <xdr:col>15</xdr:col>
      <xdr:colOff>371475</xdr:colOff>
      <xdr:row>64</xdr:row>
      <xdr:rowOff>209550</xdr:rowOff>
    </xdr:to>
    <xdr:pic>
      <xdr:nvPicPr>
        <xdr:cNvPr id="3507588" name="Picture 115"/>
        <xdr:cNvPicPr>
          <a:picLocks noChangeAspect="1" noChangeArrowheads="1"/>
        </xdr:cNvPicPr>
      </xdr:nvPicPr>
      <xdr:blipFill>
        <a:blip xmlns:r="http://schemas.openxmlformats.org/officeDocument/2006/relationships" r:embed="rId1" cstate="print"/>
        <a:srcRect/>
        <a:stretch>
          <a:fillRect/>
        </a:stretch>
      </xdr:blipFill>
      <xdr:spPr bwMode="auto">
        <a:xfrm>
          <a:off x="6257925" y="17697450"/>
          <a:ext cx="504825" cy="1152525"/>
        </a:xfrm>
        <a:prstGeom prst="rect">
          <a:avLst/>
        </a:prstGeom>
        <a:noFill/>
        <a:ln w="9525">
          <a:noFill/>
          <a:miter lim="800000"/>
          <a:headEnd/>
          <a:tailEnd/>
        </a:ln>
      </xdr:spPr>
    </xdr:pic>
    <xdr:clientData/>
  </xdr:twoCellAnchor>
  <xdr:twoCellAnchor>
    <xdr:from>
      <xdr:col>1</xdr:col>
      <xdr:colOff>276225</xdr:colOff>
      <xdr:row>61</xdr:row>
      <xdr:rowOff>133350</xdr:rowOff>
    </xdr:from>
    <xdr:to>
      <xdr:col>2</xdr:col>
      <xdr:colOff>57150</xdr:colOff>
      <xdr:row>62</xdr:row>
      <xdr:rowOff>66675</xdr:rowOff>
    </xdr:to>
    <xdr:sp macro="" textlink="">
      <xdr:nvSpPr>
        <xdr:cNvPr id="3507589" name="Line 116"/>
        <xdr:cNvSpPr>
          <a:spLocks noChangeShapeType="1"/>
        </xdr:cNvSpPr>
      </xdr:nvSpPr>
      <xdr:spPr bwMode="auto">
        <a:xfrm flipV="1">
          <a:off x="447675" y="17811750"/>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63</xdr:row>
      <xdr:rowOff>238125</xdr:rowOff>
    </xdr:from>
    <xdr:to>
      <xdr:col>2</xdr:col>
      <xdr:colOff>28575</xdr:colOff>
      <xdr:row>64</xdr:row>
      <xdr:rowOff>0</xdr:rowOff>
    </xdr:to>
    <xdr:sp macro="" textlink="">
      <xdr:nvSpPr>
        <xdr:cNvPr id="3507590" name="Line 117"/>
        <xdr:cNvSpPr>
          <a:spLocks noChangeShapeType="1"/>
        </xdr:cNvSpPr>
      </xdr:nvSpPr>
      <xdr:spPr bwMode="auto">
        <a:xfrm>
          <a:off x="438150" y="18516600"/>
          <a:ext cx="190500" cy="123825"/>
        </a:xfrm>
        <a:prstGeom prst="line">
          <a:avLst/>
        </a:prstGeom>
        <a:noFill/>
        <a:ln w="22225">
          <a:solidFill>
            <a:srgbClr val="FF0000"/>
          </a:solidFill>
          <a:round/>
          <a:headEnd/>
          <a:tailEnd type="triangle" w="med" len="med"/>
        </a:ln>
      </xdr:spPr>
    </xdr:sp>
    <xdr:clientData/>
  </xdr:twoCellAnchor>
  <xdr:twoCellAnchor>
    <xdr:from>
      <xdr:col>2</xdr:col>
      <xdr:colOff>57150</xdr:colOff>
      <xdr:row>62</xdr:row>
      <xdr:rowOff>57150</xdr:rowOff>
    </xdr:from>
    <xdr:to>
      <xdr:col>2</xdr:col>
      <xdr:colOff>352425</xdr:colOff>
      <xdr:row>63</xdr:row>
      <xdr:rowOff>257175</xdr:rowOff>
    </xdr:to>
    <xdr:sp macro="" textlink="">
      <xdr:nvSpPr>
        <xdr:cNvPr id="23670" name="Text Box 118"/>
        <xdr:cNvSpPr txBox="1">
          <a:spLocks noChangeArrowheads="1"/>
        </xdr:cNvSpPr>
      </xdr:nvSpPr>
      <xdr:spPr bwMode="auto">
        <a:xfrm>
          <a:off x="657225" y="17973675"/>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9</xdr:col>
      <xdr:colOff>276225</xdr:colOff>
      <xdr:row>61</xdr:row>
      <xdr:rowOff>133350</xdr:rowOff>
    </xdr:from>
    <xdr:to>
      <xdr:col>10</xdr:col>
      <xdr:colOff>57150</xdr:colOff>
      <xdr:row>62</xdr:row>
      <xdr:rowOff>66675</xdr:rowOff>
    </xdr:to>
    <xdr:sp macro="" textlink="">
      <xdr:nvSpPr>
        <xdr:cNvPr id="3507592" name="Line 119"/>
        <xdr:cNvSpPr>
          <a:spLocks noChangeShapeType="1"/>
        </xdr:cNvSpPr>
      </xdr:nvSpPr>
      <xdr:spPr bwMode="auto">
        <a:xfrm flipV="1">
          <a:off x="4133850" y="17811750"/>
          <a:ext cx="209550" cy="171450"/>
        </a:xfrm>
        <a:prstGeom prst="line">
          <a:avLst/>
        </a:prstGeom>
        <a:noFill/>
        <a:ln w="22225">
          <a:solidFill>
            <a:srgbClr val="FF0000"/>
          </a:solidFill>
          <a:round/>
          <a:headEnd/>
          <a:tailEnd type="triangle" w="med" len="med"/>
        </a:ln>
      </xdr:spPr>
    </xdr:sp>
    <xdr:clientData/>
  </xdr:twoCellAnchor>
  <xdr:twoCellAnchor>
    <xdr:from>
      <xdr:col>9</xdr:col>
      <xdr:colOff>266700</xdr:colOff>
      <xdr:row>63</xdr:row>
      <xdr:rowOff>238125</xdr:rowOff>
    </xdr:from>
    <xdr:to>
      <xdr:col>10</xdr:col>
      <xdr:colOff>28575</xdr:colOff>
      <xdr:row>64</xdr:row>
      <xdr:rowOff>0</xdr:rowOff>
    </xdr:to>
    <xdr:sp macro="" textlink="">
      <xdr:nvSpPr>
        <xdr:cNvPr id="3507593" name="Line 120"/>
        <xdr:cNvSpPr>
          <a:spLocks noChangeShapeType="1"/>
        </xdr:cNvSpPr>
      </xdr:nvSpPr>
      <xdr:spPr bwMode="auto">
        <a:xfrm>
          <a:off x="4124325" y="18516600"/>
          <a:ext cx="190500" cy="123825"/>
        </a:xfrm>
        <a:prstGeom prst="line">
          <a:avLst/>
        </a:prstGeom>
        <a:noFill/>
        <a:ln w="22225">
          <a:solidFill>
            <a:srgbClr val="FF0000"/>
          </a:solidFill>
          <a:round/>
          <a:headEnd/>
          <a:tailEnd type="triangle" w="med" len="med"/>
        </a:ln>
      </xdr:spPr>
    </xdr:sp>
    <xdr:clientData/>
  </xdr:twoCellAnchor>
  <xdr:twoCellAnchor>
    <xdr:from>
      <xdr:col>10</xdr:col>
      <xdr:colOff>76200</xdr:colOff>
      <xdr:row>62</xdr:row>
      <xdr:rowOff>104775</xdr:rowOff>
    </xdr:from>
    <xdr:to>
      <xdr:col>10</xdr:col>
      <xdr:colOff>371475</xdr:colOff>
      <xdr:row>63</xdr:row>
      <xdr:rowOff>304800</xdr:rowOff>
    </xdr:to>
    <xdr:sp macro="" textlink="">
      <xdr:nvSpPr>
        <xdr:cNvPr id="23673" name="Text Box 121"/>
        <xdr:cNvSpPr txBox="1">
          <a:spLocks noChangeArrowheads="1"/>
        </xdr:cNvSpPr>
      </xdr:nvSpPr>
      <xdr:spPr bwMode="auto">
        <a:xfrm>
          <a:off x="4362450" y="18021300"/>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1</xdr:col>
      <xdr:colOff>276225</xdr:colOff>
      <xdr:row>61</xdr:row>
      <xdr:rowOff>133350</xdr:rowOff>
    </xdr:from>
    <xdr:to>
      <xdr:col>2</xdr:col>
      <xdr:colOff>57150</xdr:colOff>
      <xdr:row>62</xdr:row>
      <xdr:rowOff>66675</xdr:rowOff>
    </xdr:to>
    <xdr:sp macro="" textlink="">
      <xdr:nvSpPr>
        <xdr:cNvPr id="3507595" name="Line 122"/>
        <xdr:cNvSpPr>
          <a:spLocks noChangeShapeType="1"/>
        </xdr:cNvSpPr>
      </xdr:nvSpPr>
      <xdr:spPr bwMode="auto">
        <a:xfrm flipV="1">
          <a:off x="447675" y="17811750"/>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63</xdr:row>
      <xdr:rowOff>238125</xdr:rowOff>
    </xdr:from>
    <xdr:to>
      <xdr:col>2</xdr:col>
      <xdr:colOff>28575</xdr:colOff>
      <xdr:row>64</xdr:row>
      <xdr:rowOff>0</xdr:rowOff>
    </xdr:to>
    <xdr:sp macro="" textlink="">
      <xdr:nvSpPr>
        <xdr:cNvPr id="3507596" name="Line 123"/>
        <xdr:cNvSpPr>
          <a:spLocks noChangeShapeType="1"/>
        </xdr:cNvSpPr>
      </xdr:nvSpPr>
      <xdr:spPr bwMode="auto">
        <a:xfrm>
          <a:off x="438150" y="18516600"/>
          <a:ext cx="190500" cy="123825"/>
        </a:xfrm>
        <a:prstGeom prst="line">
          <a:avLst/>
        </a:prstGeom>
        <a:noFill/>
        <a:ln w="22225">
          <a:solidFill>
            <a:srgbClr val="FF0000"/>
          </a:solidFill>
          <a:round/>
          <a:headEnd/>
          <a:tailEnd type="triangle" w="med" len="med"/>
        </a:ln>
      </xdr:spPr>
    </xdr:sp>
    <xdr:clientData/>
  </xdr:twoCellAnchor>
  <xdr:twoCellAnchor>
    <xdr:from>
      <xdr:col>1</xdr:col>
      <xdr:colOff>276225</xdr:colOff>
      <xdr:row>69</xdr:row>
      <xdr:rowOff>133350</xdr:rowOff>
    </xdr:from>
    <xdr:to>
      <xdr:col>2</xdr:col>
      <xdr:colOff>57150</xdr:colOff>
      <xdr:row>70</xdr:row>
      <xdr:rowOff>66675</xdr:rowOff>
    </xdr:to>
    <xdr:sp macro="" textlink="">
      <xdr:nvSpPr>
        <xdr:cNvPr id="3507597" name="Line 124"/>
        <xdr:cNvSpPr>
          <a:spLocks noChangeShapeType="1"/>
        </xdr:cNvSpPr>
      </xdr:nvSpPr>
      <xdr:spPr bwMode="auto">
        <a:xfrm flipV="1">
          <a:off x="447675" y="19831050"/>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71</xdr:row>
      <xdr:rowOff>238125</xdr:rowOff>
    </xdr:from>
    <xdr:to>
      <xdr:col>2</xdr:col>
      <xdr:colOff>28575</xdr:colOff>
      <xdr:row>72</xdr:row>
      <xdr:rowOff>0</xdr:rowOff>
    </xdr:to>
    <xdr:sp macro="" textlink="">
      <xdr:nvSpPr>
        <xdr:cNvPr id="3507598" name="Line 125"/>
        <xdr:cNvSpPr>
          <a:spLocks noChangeShapeType="1"/>
        </xdr:cNvSpPr>
      </xdr:nvSpPr>
      <xdr:spPr bwMode="auto">
        <a:xfrm>
          <a:off x="438150" y="20535900"/>
          <a:ext cx="190500" cy="123825"/>
        </a:xfrm>
        <a:prstGeom prst="line">
          <a:avLst/>
        </a:prstGeom>
        <a:noFill/>
        <a:ln w="22225">
          <a:solidFill>
            <a:srgbClr val="FF0000"/>
          </a:solidFill>
          <a:round/>
          <a:headEnd/>
          <a:tailEnd type="triangle" w="med" len="med"/>
        </a:ln>
      </xdr:spPr>
    </xdr:sp>
    <xdr:clientData/>
  </xdr:twoCellAnchor>
  <xdr:twoCellAnchor>
    <xdr:from>
      <xdr:col>2</xdr:col>
      <xdr:colOff>57150</xdr:colOff>
      <xdr:row>70</xdr:row>
      <xdr:rowOff>57150</xdr:rowOff>
    </xdr:from>
    <xdr:to>
      <xdr:col>2</xdr:col>
      <xdr:colOff>352425</xdr:colOff>
      <xdr:row>71</xdr:row>
      <xdr:rowOff>257175</xdr:rowOff>
    </xdr:to>
    <xdr:sp macro="" textlink="">
      <xdr:nvSpPr>
        <xdr:cNvPr id="23678" name="Text Box 126"/>
        <xdr:cNvSpPr txBox="1">
          <a:spLocks noChangeArrowheads="1"/>
        </xdr:cNvSpPr>
      </xdr:nvSpPr>
      <xdr:spPr bwMode="auto">
        <a:xfrm>
          <a:off x="657225" y="19992975"/>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9</xdr:col>
      <xdr:colOff>276225</xdr:colOff>
      <xdr:row>69</xdr:row>
      <xdr:rowOff>133350</xdr:rowOff>
    </xdr:from>
    <xdr:to>
      <xdr:col>10</xdr:col>
      <xdr:colOff>57150</xdr:colOff>
      <xdr:row>70</xdr:row>
      <xdr:rowOff>66675</xdr:rowOff>
    </xdr:to>
    <xdr:sp macro="" textlink="">
      <xdr:nvSpPr>
        <xdr:cNvPr id="3507600" name="Line 127"/>
        <xdr:cNvSpPr>
          <a:spLocks noChangeShapeType="1"/>
        </xdr:cNvSpPr>
      </xdr:nvSpPr>
      <xdr:spPr bwMode="auto">
        <a:xfrm flipV="1">
          <a:off x="4133850" y="19831050"/>
          <a:ext cx="209550" cy="171450"/>
        </a:xfrm>
        <a:prstGeom prst="line">
          <a:avLst/>
        </a:prstGeom>
        <a:noFill/>
        <a:ln w="22225">
          <a:solidFill>
            <a:srgbClr val="FF0000"/>
          </a:solidFill>
          <a:round/>
          <a:headEnd/>
          <a:tailEnd type="triangle" w="med" len="med"/>
        </a:ln>
      </xdr:spPr>
    </xdr:sp>
    <xdr:clientData/>
  </xdr:twoCellAnchor>
  <xdr:twoCellAnchor>
    <xdr:from>
      <xdr:col>9</xdr:col>
      <xdr:colOff>266700</xdr:colOff>
      <xdr:row>71</xdr:row>
      <xdr:rowOff>238125</xdr:rowOff>
    </xdr:from>
    <xdr:to>
      <xdr:col>10</xdr:col>
      <xdr:colOff>28575</xdr:colOff>
      <xdr:row>72</xdr:row>
      <xdr:rowOff>0</xdr:rowOff>
    </xdr:to>
    <xdr:sp macro="" textlink="">
      <xdr:nvSpPr>
        <xdr:cNvPr id="3507601" name="Line 128"/>
        <xdr:cNvSpPr>
          <a:spLocks noChangeShapeType="1"/>
        </xdr:cNvSpPr>
      </xdr:nvSpPr>
      <xdr:spPr bwMode="auto">
        <a:xfrm>
          <a:off x="4124325" y="20535900"/>
          <a:ext cx="190500" cy="123825"/>
        </a:xfrm>
        <a:prstGeom prst="line">
          <a:avLst/>
        </a:prstGeom>
        <a:noFill/>
        <a:ln w="22225">
          <a:solidFill>
            <a:srgbClr val="FF0000"/>
          </a:solidFill>
          <a:round/>
          <a:headEnd/>
          <a:tailEnd type="triangle" w="med" len="med"/>
        </a:ln>
      </xdr:spPr>
    </xdr:sp>
    <xdr:clientData/>
  </xdr:twoCellAnchor>
  <xdr:twoCellAnchor>
    <xdr:from>
      <xdr:col>10</xdr:col>
      <xdr:colOff>76200</xdr:colOff>
      <xdr:row>70</xdr:row>
      <xdr:rowOff>104775</xdr:rowOff>
    </xdr:from>
    <xdr:to>
      <xdr:col>10</xdr:col>
      <xdr:colOff>371475</xdr:colOff>
      <xdr:row>71</xdr:row>
      <xdr:rowOff>304800</xdr:rowOff>
    </xdr:to>
    <xdr:sp macro="" textlink="">
      <xdr:nvSpPr>
        <xdr:cNvPr id="23681" name="Text Box 129"/>
        <xdr:cNvSpPr txBox="1">
          <a:spLocks noChangeArrowheads="1"/>
        </xdr:cNvSpPr>
      </xdr:nvSpPr>
      <xdr:spPr bwMode="auto">
        <a:xfrm>
          <a:off x="4362450" y="20040600"/>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1</xdr:col>
      <xdr:colOff>276225</xdr:colOff>
      <xdr:row>69</xdr:row>
      <xdr:rowOff>133350</xdr:rowOff>
    </xdr:from>
    <xdr:to>
      <xdr:col>2</xdr:col>
      <xdr:colOff>57150</xdr:colOff>
      <xdr:row>70</xdr:row>
      <xdr:rowOff>66675</xdr:rowOff>
    </xdr:to>
    <xdr:sp macro="" textlink="">
      <xdr:nvSpPr>
        <xdr:cNvPr id="3507603" name="Line 130"/>
        <xdr:cNvSpPr>
          <a:spLocks noChangeShapeType="1"/>
        </xdr:cNvSpPr>
      </xdr:nvSpPr>
      <xdr:spPr bwMode="auto">
        <a:xfrm flipV="1">
          <a:off x="447675" y="19831050"/>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71</xdr:row>
      <xdr:rowOff>238125</xdr:rowOff>
    </xdr:from>
    <xdr:to>
      <xdr:col>2</xdr:col>
      <xdr:colOff>28575</xdr:colOff>
      <xdr:row>72</xdr:row>
      <xdr:rowOff>0</xdr:rowOff>
    </xdr:to>
    <xdr:sp macro="" textlink="">
      <xdr:nvSpPr>
        <xdr:cNvPr id="3507604" name="Line 131"/>
        <xdr:cNvSpPr>
          <a:spLocks noChangeShapeType="1"/>
        </xdr:cNvSpPr>
      </xdr:nvSpPr>
      <xdr:spPr bwMode="auto">
        <a:xfrm>
          <a:off x="438150" y="20535900"/>
          <a:ext cx="190500" cy="123825"/>
        </a:xfrm>
        <a:prstGeom prst="line">
          <a:avLst/>
        </a:prstGeom>
        <a:noFill/>
        <a:ln w="22225">
          <a:solidFill>
            <a:srgbClr val="FF0000"/>
          </a:solidFill>
          <a:round/>
          <a:headEnd/>
          <a:tailEnd type="triangle" w="med" len="med"/>
        </a:ln>
      </xdr:spPr>
    </xdr:sp>
    <xdr:clientData/>
  </xdr:twoCellAnchor>
  <xdr:twoCellAnchor>
    <xdr:from>
      <xdr:col>5</xdr:col>
      <xdr:colOff>304800</xdr:colOff>
      <xdr:row>69</xdr:row>
      <xdr:rowOff>133350</xdr:rowOff>
    </xdr:from>
    <xdr:to>
      <xdr:col>8</xdr:col>
      <xdr:colOff>295275</xdr:colOff>
      <xdr:row>74</xdr:row>
      <xdr:rowOff>190500</xdr:rowOff>
    </xdr:to>
    <xdr:pic>
      <xdr:nvPicPr>
        <xdr:cNvPr id="3507605" name="Picture 132" descr="AMERI012"/>
        <xdr:cNvPicPr>
          <a:picLocks noChangeAspect="1" noChangeArrowheads="1"/>
        </xdr:cNvPicPr>
      </xdr:nvPicPr>
      <xdr:blipFill>
        <a:blip xmlns:r="http://schemas.openxmlformats.org/officeDocument/2006/relationships" r:embed="rId7" cstate="print"/>
        <a:srcRect/>
        <a:stretch>
          <a:fillRect/>
        </a:stretch>
      </xdr:blipFill>
      <xdr:spPr bwMode="auto">
        <a:xfrm>
          <a:off x="2266950" y="19831050"/>
          <a:ext cx="1457325" cy="1466850"/>
        </a:xfrm>
        <a:prstGeom prst="rect">
          <a:avLst/>
        </a:prstGeom>
        <a:noFill/>
        <a:ln w="9525">
          <a:noFill/>
          <a:miter lim="800000"/>
          <a:headEnd/>
          <a:tailEnd/>
        </a:ln>
      </xdr:spPr>
    </xdr:pic>
    <xdr:clientData/>
  </xdr:twoCellAnchor>
  <xdr:twoCellAnchor>
    <xdr:from>
      <xdr:col>9</xdr:col>
      <xdr:colOff>276225</xdr:colOff>
      <xdr:row>61</xdr:row>
      <xdr:rowOff>133350</xdr:rowOff>
    </xdr:from>
    <xdr:to>
      <xdr:col>10</xdr:col>
      <xdr:colOff>57150</xdr:colOff>
      <xdr:row>62</xdr:row>
      <xdr:rowOff>66675</xdr:rowOff>
    </xdr:to>
    <xdr:sp macro="" textlink="">
      <xdr:nvSpPr>
        <xdr:cNvPr id="3507606" name="Line 133"/>
        <xdr:cNvSpPr>
          <a:spLocks noChangeShapeType="1"/>
        </xdr:cNvSpPr>
      </xdr:nvSpPr>
      <xdr:spPr bwMode="auto">
        <a:xfrm flipV="1">
          <a:off x="4133850" y="17811750"/>
          <a:ext cx="209550" cy="171450"/>
        </a:xfrm>
        <a:prstGeom prst="line">
          <a:avLst/>
        </a:prstGeom>
        <a:noFill/>
        <a:ln w="22225">
          <a:solidFill>
            <a:srgbClr val="FF0000"/>
          </a:solidFill>
          <a:round/>
          <a:headEnd/>
          <a:tailEnd type="triangle" w="med" len="med"/>
        </a:ln>
      </xdr:spPr>
    </xdr:sp>
    <xdr:clientData/>
  </xdr:twoCellAnchor>
  <xdr:twoCellAnchor>
    <xdr:from>
      <xdr:col>9</xdr:col>
      <xdr:colOff>276225</xdr:colOff>
      <xdr:row>61</xdr:row>
      <xdr:rowOff>133350</xdr:rowOff>
    </xdr:from>
    <xdr:to>
      <xdr:col>10</xdr:col>
      <xdr:colOff>57150</xdr:colOff>
      <xdr:row>62</xdr:row>
      <xdr:rowOff>66675</xdr:rowOff>
    </xdr:to>
    <xdr:sp macro="" textlink="">
      <xdr:nvSpPr>
        <xdr:cNvPr id="3507607" name="Line 134"/>
        <xdr:cNvSpPr>
          <a:spLocks noChangeShapeType="1"/>
        </xdr:cNvSpPr>
      </xdr:nvSpPr>
      <xdr:spPr bwMode="auto">
        <a:xfrm flipV="1">
          <a:off x="4133850" y="17811750"/>
          <a:ext cx="209550" cy="171450"/>
        </a:xfrm>
        <a:prstGeom prst="line">
          <a:avLst/>
        </a:prstGeom>
        <a:noFill/>
        <a:ln w="22225">
          <a:solidFill>
            <a:srgbClr val="FF0000"/>
          </a:solidFill>
          <a:round/>
          <a:headEnd/>
          <a:tailEnd type="triangle" w="med" len="med"/>
        </a:ln>
      </xdr:spPr>
    </xdr:sp>
    <xdr:clientData/>
  </xdr:twoCellAnchor>
  <xdr:twoCellAnchor>
    <xdr:from>
      <xdr:col>14</xdr:col>
      <xdr:colOff>257175</xdr:colOff>
      <xdr:row>77</xdr:row>
      <xdr:rowOff>19050</xdr:rowOff>
    </xdr:from>
    <xdr:to>
      <xdr:col>15</xdr:col>
      <xdr:colOff>371475</xdr:colOff>
      <xdr:row>80</xdr:row>
      <xdr:rowOff>209550</xdr:rowOff>
    </xdr:to>
    <xdr:pic>
      <xdr:nvPicPr>
        <xdr:cNvPr id="3507608" name="Picture 135"/>
        <xdr:cNvPicPr>
          <a:picLocks noChangeAspect="1" noChangeArrowheads="1"/>
        </xdr:cNvPicPr>
      </xdr:nvPicPr>
      <xdr:blipFill>
        <a:blip xmlns:r="http://schemas.openxmlformats.org/officeDocument/2006/relationships" r:embed="rId1" cstate="print"/>
        <a:srcRect/>
        <a:stretch>
          <a:fillRect/>
        </a:stretch>
      </xdr:blipFill>
      <xdr:spPr bwMode="auto">
        <a:xfrm>
          <a:off x="6257925" y="21736050"/>
          <a:ext cx="504825" cy="1152525"/>
        </a:xfrm>
        <a:prstGeom prst="rect">
          <a:avLst/>
        </a:prstGeom>
        <a:noFill/>
        <a:ln w="9525">
          <a:noFill/>
          <a:miter lim="800000"/>
          <a:headEnd/>
          <a:tailEnd/>
        </a:ln>
      </xdr:spPr>
    </xdr:pic>
    <xdr:clientData/>
  </xdr:twoCellAnchor>
  <xdr:twoCellAnchor>
    <xdr:from>
      <xdr:col>1</xdr:col>
      <xdr:colOff>276225</xdr:colOff>
      <xdr:row>77</xdr:row>
      <xdr:rowOff>133350</xdr:rowOff>
    </xdr:from>
    <xdr:to>
      <xdr:col>2</xdr:col>
      <xdr:colOff>57150</xdr:colOff>
      <xdr:row>78</xdr:row>
      <xdr:rowOff>66675</xdr:rowOff>
    </xdr:to>
    <xdr:sp macro="" textlink="">
      <xdr:nvSpPr>
        <xdr:cNvPr id="3507609" name="Line 136"/>
        <xdr:cNvSpPr>
          <a:spLocks noChangeShapeType="1"/>
        </xdr:cNvSpPr>
      </xdr:nvSpPr>
      <xdr:spPr bwMode="auto">
        <a:xfrm flipV="1">
          <a:off x="447675" y="21850350"/>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79</xdr:row>
      <xdr:rowOff>238125</xdr:rowOff>
    </xdr:from>
    <xdr:to>
      <xdr:col>2</xdr:col>
      <xdr:colOff>28575</xdr:colOff>
      <xdr:row>80</xdr:row>
      <xdr:rowOff>0</xdr:rowOff>
    </xdr:to>
    <xdr:sp macro="" textlink="">
      <xdr:nvSpPr>
        <xdr:cNvPr id="3507610" name="Line 137"/>
        <xdr:cNvSpPr>
          <a:spLocks noChangeShapeType="1"/>
        </xdr:cNvSpPr>
      </xdr:nvSpPr>
      <xdr:spPr bwMode="auto">
        <a:xfrm>
          <a:off x="438150" y="22555200"/>
          <a:ext cx="190500" cy="123825"/>
        </a:xfrm>
        <a:prstGeom prst="line">
          <a:avLst/>
        </a:prstGeom>
        <a:noFill/>
        <a:ln w="22225">
          <a:solidFill>
            <a:srgbClr val="FF0000"/>
          </a:solidFill>
          <a:round/>
          <a:headEnd/>
          <a:tailEnd type="triangle" w="med" len="med"/>
        </a:ln>
      </xdr:spPr>
    </xdr:sp>
    <xdr:clientData/>
  </xdr:twoCellAnchor>
  <xdr:twoCellAnchor>
    <xdr:from>
      <xdr:col>2</xdr:col>
      <xdr:colOff>57150</xdr:colOff>
      <xdr:row>78</xdr:row>
      <xdr:rowOff>57150</xdr:rowOff>
    </xdr:from>
    <xdr:to>
      <xdr:col>2</xdr:col>
      <xdr:colOff>352425</xdr:colOff>
      <xdr:row>79</xdr:row>
      <xdr:rowOff>257175</xdr:rowOff>
    </xdr:to>
    <xdr:sp macro="" textlink="">
      <xdr:nvSpPr>
        <xdr:cNvPr id="23690" name="Text Box 138"/>
        <xdr:cNvSpPr txBox="1">
          <a:spLocks noChangeArrowheads="1"/>
        </xdr:cNvSpPr>
      </xdr:nvSpPr>
      <xdr:spPr bwMode="auto">
        <a:xfrm>
          <a:off x="657225" y="22012275"/>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9</xdr:col>
      <xdr:colOff>276225</xdr:colOff>
      <xdr:row>77</xdr:row>
      <xdr:rowOff>133350</xdr:rowOff>
    </xdr:from>
    <xdr:to>
      <xdr:col>10</xdr:col>
      <xdr:colOff>57150</xdr:colOff>
      <xdr:row>78</xdr:row>
      <xdr:rowOff>66675</xdr:rowOff>
    </xdr:to>
    <xdr:sp macro="" textlink="">
      <xdr:nvSpPr>
        <xdr:cNvPr id="3507612" name="Line 139"/>
        <xdr:cNvSpPr>
          <a:spLocks noChangeShapeType="1"/>
        </xdr:cNvSpPr>
      </xdr:nvSpPr>
      <xdr:spPr bwMode="auto">
        <a:xfrm flipV="1">
          <a:off x="4133850" y="21850350"/>
          <a:ext cx="209550" cy="171450"/>
        </a:xfrm>
        <a:prstGeom prst="line">
          <a:avLst/>
        </a:prstGeom>
        <a:noFill/>
        <a:ln w="22225">
          <a:solidFill>
            <a:srgbClr val="FF0000"/>
          </a:solidFill>
          <a:round/>
          <a:headEnd/>
          <a:tailEnd type="triangle" w="med" len="med"/>
        </a:ln>
      </xdr:spPr>
    </xdr:sp>
    <xdr:clientData/>
  </xdr:twoCellAnchor>
  <xdr:twoCellAnchor>
    <xdr:from>
      <xdr:col>9</xdr:col>
      <xdr:colOff>266700</xdr:colOff>
      <xdr:row>79</xdr:row>
      <xdr:rowOff>238125</xdr:rowOff>
    </xdr:from>
    <xdr:to>
      <xdr:col>10</xdr:col>
      <xdr:colOff>28575</xdr:colOff>
      <xdr:row>80</xdr:row>
      <xdr:rowOff>0</xdr:rowOff>
    </xdr:to>
    <xdr:sp macro="" textlink="">
      <xdr:nvSpPr>
        <xdr:cNvPr id="3507613" name="Line 140"/>
        <xdr:cNvSpPr>
          <a:spLocks noChangeShapeType="1"/>
        </xdr:cNvSpPr>
      </xdr:nvSpPr>
      <xdr:spPr bwMode="auto">
        <a:xfrm>
          <a:off x="4124325" y="22555200"/>
          <a:ext cx="190500" cy="123825"/>
        </a:xfrm>
        <a:prstGeom prst="line">
          <a:avLst/>
        </a:prstGeom>
        <a:noFill/>
        <a:ln w="22225">
          <a:solidFill>
            <a:srgbClr val="FF0000"/>
          </a:solidFill>
          <a:round/>
          <a:headEnd/>
          <a:tailEnd type="triangle" w="med" len="med"/>
        </a:ln>
      </xdr:spPr>
    </xdr:sp>
    <xdr:clientData/>
  </xdr:twoCellAnchor>
  <xdr:twoCellAnchor>
    <xdr:from>
      <xdr:col>10</xdr:col>
      <xdr:colOff>76200</xdr:colOff>
      <xdr:row>78</xdr:row>
      <xdr:rowOff>104775</xdr:rowOff>
    </xdr:from>
    <xdr:to>
      <xdr:col>10</xdr:col>
      <xdr:colOff>371475</xdr:colOff>
      <xdr:row>79</xdr:row>
      <xdr:rowOff>304800</xdr:rowOff>
    </xdr:to>
    <xdr:sp macro="" textlink="">
      <xdr:nvSpPr>
        <xdr:cNvPr id="23693" name="Text Box 141"/>
        <xdr:cNvSpPr txBox="1">
          <a:spLocks noChangeArrowheads="1"/>
        </xdr:cNvSpPr>
      </xdr:nvSpPr>
      <xdr:spPr bwMode="auto">
        <a:xfrm>
          <a:off x="4362450" y="22059900"/>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1</xdr:col>
      <xdr:colOff>276225</xdr:colOff>
      <xdr:row>77</xdr:row>
      <xdr:rowOff>133350</xdr:rowOff>
    </xdr:from>
    <xdr:to>
      <xdr:col>2</xdr:col>
      <xdr:colOff>57150</xdr:colOff>
      <xdr:row>78</xdr:row>
      <xdr:rowOff>66675</xdr:rowOff>
    </xdr:to>
    <xdr:sp macro="" textlink="">
      <xdr:nvSpPr>
        <xdr:cNvPr id="3507615" name="Line 142"/>
        <xdr:cNvSpPr>
          <a:spLocks noChangeShapeType="1"/>
        </xdr:cNvSpPr>
      </xdr:nvSpPr>
      <xdr:spPr bwMode="auto">
        <a:xfrm flipV="1">
          <a:off x="447675" y="21850350"/>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79</xdr:row>
      <xdr:rowOff>238125</xdr:rowOff>
    </xdr:from>
    <xdr:to>
      <xdr:col>2</xdr:col>
      <xdr:colOff>28575</xdr:colOff>
      <xdr:row>80</xdr:row>
      <xdr:rowOff>0</xdr:rowOff>
    </xdr:to>
    <xdr:sp macro="" textlink="">
      <xdr:nvSpPr>
        <xdr:cNvPr id="3507616" name="Line 143"/>
        <xdr:cNvSpPr>
          <a:spLocks noChangeShapeType="1"/>
        </xdr:cNvSpPr>
      </xdr:nvSpPr>
      <xdr:spPr bwMode="auto">
        <a:xfrm>
          <a:off x="438150" y="22555200"/>
          <a:ext cx="190500" cy="123825"/>
        </a:xfrm>
        <a:prstGeom prst="line">
          <a:avLst/>
        </a:prstGeom>
        <a:noFill/>
        <a:ln w="22225">
          <a:solidFill>
            <a:srgbClr val="FF0000"/>
          </a:solidFill>
          <a:round/>
          <a:headEnd/>
          <a:tailEnd type="triangle" w="med" len="med"/>
        </a:ln>
      </xdr:spPr>
    </xdr:sp>
    <xdr:clientData/>
  </xdr:twoCellAnchor>
  <xdr:twoCellAnchor>
    <xdr:from>
      <xdr:col>1</xdr:col>
      <xdr:colOff>276225</xdr:colOff>
      <xdr:row>85</xdr:row>
      <xdr:rowOff>133350</xdr:rowOff>
    </xdr:from>
    <xdr:to>
      <xdr:col>2</xdr:col>
      <xdr:colOff>57150</xdr:colOff>
      <xdr:row>86</xdr:row>
      <xdr:rowOff>66675</xdr:rowOff>
    </xdr:to>
    <xdr:sp macro="" textlink="">
      <xdr:nvSpPr>
        <xdr:cNvPr id="3507617" name="Line 144"/>
        <xdr:cNvSpPr>
          <a:spLocks noChangeShapeType="1"/>
        </xdr:cNvSpPr>
      </xdr:nvSpPr>
      <xdr:spPr bwMode="auto">
        <a:xfrm flipV="1">
          <a:off x="447675" y="23869650"/>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87</xdr:row>
      <xdr:rowOff>238125</xdr:rowOff>
    </xdr:from>
    <xdr:to>
      <xdr:col>2</xdr:col>
      <xdr:colOff>28575</xdr:colOff>
      <xdr:row>88</xdr:row>
      <xdr:rowOff>0</xdr:rowOff>
    </xdr:to>
    <xdr:sp macro="" textlink="">
      <xdr:nvSpPr>
        <xdr:cNvPr id="3507618" name="Line 145"/>
        <xdr:cNvSpPr>
          <a:spLocks noChangeShapeType="1"/>
        </xdr:cNvSpPr>
      </xdr:nvSpPr>
      <xdr:spPr bwMode="auto">
        <a:xfrm>
          <a:off x="438150" y="24574500"/>
          <a:ext cx="190500" cy="123825"/>
        </a:xfrm>
        <a:prstGeom prst="line">
          <a:avLst/>
        </a:prstGeom>
        <a:noFill/>
        <a:ln w="22225">
          <a:solidFill>
            <a:srgbClr val="FF0000"/>
          </a:solidFill>
          <a:round/>
          <a:headEnd/>
          <a:tailEnd type="triangle" w="med" len="med"/>
        </a:ln>
      </xdr:spPr>
    </xdr:sp>
    <xdr:clientData/>
  </xdr:twoCellAnchor>
  <xdr:twoCellAnchor>
    <xdr:from>
      <xdr:col>2</xdr:col>
      <xdr:colOff>57150</xdr:colOff>
      <xdr:row>86</xdr:row>
      <xdr:rowOff>57150</xdr:rowOff>
    </xdr:from>
    <xdr:to>
      <xdr:col>2</xdr:col>
      <xdr:colOff>352425</xdr:colOff>
      <xdr:row>87</xdr:row>
      <xdr:rowOff>257175</xdr:rowOff>
    </xdr:to>
    <xdr:sp macro="" textlink="">
      <xdr:nvSpPr>
        <xdr:cNvPr id="23698" name="Text Box 146"/>
        <xdr:cNvSpPr txBox="1">
          <a:spLocks noChangeArrowheads="1"/>
        </xdr:cNvSpPr>
      </xdr:nvSpPr>
      <xdr:spPr bwMode="auto">
        <a:xfrm>
          <a:off x="657225" y="24031575"/>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9</xdr:col>
      <xdr:colOff>276225</xdr:colOff>
      <xdr:row>85</xdr:row>
      <xdr:rowOff>133350</xdr:rowOff>
    </xdr:from>
    <xdr:to>
      <xdr:col>10</xdr:col>
      <xdr:colOff>57150</xdr:colOff>
      <xdr:row>86</xdr:row>
      <xdr:rowOff>66675</xdr:rowOff>
    </xdr:to>
    <xdr:sp macro="" textlink="">
      <xdr:nvSpPr>
        <xdr:cNvPr id="3507620" name="Line 147"/>
        <xdr:cNvSpPr>
          <a:spLocks noChangeShapeType="1"/>
        </xdr:cNvSpPr>
      </xdr:nvSpPr>
      <xdr:spPr bwMode="auto">
        <a:xfrm flipV="1">
          <a:off x="4133850" y="23869650"/>
          <a:ext cx="209550" cy="171450"/>
        </a:xfrm>
        <a:prstGeom prst="line">
          <a:avLst/>
        </a:prstGeom>
        <a:noFill/>
        <a:ln w="22225">
          <a:solidFill>
            <a:srgbClr val="FF0000"/>
          </a:solidFill>
          <a:round/>
          <a:headEnd/>
          <a:tailEnd type="triangle" w="med" len="med"/>
        </a:ln>
      </xdr:spPr>
    </xdr:sp>
    <xdr:clientData/>
  </xdr:twoCellAnchor>
  <xdr:twoCellAnchor>
    <xdr:from>
      <xdr:col>9</xdr:col>
      <xdr:colOff>266700</xdr:colOff>
      <xdr:row>87</xdr:row>
      <xdr:rowOff>238125</xdr:rowOff>
    </xdr:from>
    <xdr:to>
      <xdr:col>10</xdr:col>
      <xdr:colOff>28575</xdr:colOff>
      <xdr:row>88</xdr:row>
      <xdr:rowOff>0</xdr:rowOff>
    </xdr:to>
    <xdr:sp macro="" textlink="">
      <xdr:nvSpPr>
        <xdr:cNvPr id="3507621" name="Line 148"/>
        <xdr:cNvSpPr>
          <a:spLocks noChangeShapeType="1"/>
        </xdr:cNvSpPr>
      </xdr:nvSpPr>
      <xdr:spPr bwMode="auto">
        <a:xfrm>
          <a:off x="4124325" y="24574500"/>
          <a:ext cx="190500" cy="123825"/>
        </a:xfrm>
        <a:prstGeom prst="line">
          <a:avLst/>
        </a:prstGeom>
        <a:noFill/>
        <a:ln w="22225">
          <a:solidFill>
            <a:srgbClr val="FF0000"/>
          </a:solidFill>
          <a:round/>
          <a:headEnd/>
          <a:tailEnd type="triangle" w="med" len="med"/>
        </a:ln>
      </xdr:spPr>
    </xdr:sp>
    <xdr:clientData/>
  </xdr:twoCellAnchor>
  <xdr:twoCellAnchor>
    <xdr:from>
      <xdr:col>10</xdr:col>
      <xdr:colOff>76200</xdr:colOff>
      <xdr:row>86</xdr:row>
      <xdr:rowOff>104775</xdr:rowOff>
    </xdr:from>
    <xdr:to>
      <xdr:col>10</xdr:col>
      <xdr:colOff>371475</xdr:colOff>
      <xdr:row>87</xdr:row>
      <xdr:rowOff>304800</xdr:rowOff>
    </xdr:to>
    <xdr:sp macro="" textlink="">
      <xdr:nvSpPr>
        <xdr:cNvPr id="23701" name="Text Box 149"/>
        <xdr:cNvSpPr txBox="1">
          <a:spLocks noChangeArrowheads="1"/>
        </xdr:cNvSpPr>
      </xdr:nvSpPr>
      <xdr:spPr bwMode="auto">
        <a:xfrm>
          <a:off x="4362450" y="24079200"/>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1</xdr:col>
      <xdr:colOff>276225</xdr:colOff>
      <xdr:row>85</xdr:row>
      <xdr:rowOff>133350</xdr:rowOff>
    </xdr:from>
    <xdr:to>
      <xdr:col>2</xdr:col>
      <xdr:colOff>57150</xdr:colOff>
      <xdr:row>86</xdr:row>
      <xdr:rowOff>66675</xdr:rowOff>
    </xdr:to>
    <xdr:sp macro="" textlink="">
      <xdr:nvSpPr>
        <xdr:cNvPr id="3507623" name="Line 150"/>
        <xdr:cNvSpPr>
          <a:spLocks noChangeShapeType="1"/>
        </xdr:cNvSpPr>
      </xdr:nvSpPr>
      <xdr:spPr bwMode="auto">
        <a:xfrm flipV="1">
          <a:off x="447675" y="23869650"/>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87</xdr:row>
      <xdr:rowOff>238125</xdr:rowOff>
    </xdr:from>
    <xdr:to>
      <xdr:col>2</xdr:col>
      <xdr:colOff>28575</xdr:colOff>
      <xdr:row>88</xdr:row>
      <xdr:rowOff>0</xdr:rowOff>
    </xdr:to>
    <xdr:sp macro="" textlink="">
      <xdr:nvSpPr>
        <xdr:cNvPr id="3507624" name="Line 151"/>
        <xdr:cNvSpPr>
          <a:spLocks noChangeShapeType="1"/>
        </xdr:cNvSpPr>
      </xdr:nvSpPr>
      <xdr:spPr bwMode="auto">
        <a:xfrm>
          <a:off x="438150" y="24574500"/>
          <a:ext cx="190500" cy="123825"/>
        </a:xfrm>
        <a:prstGeom prst="line">
          <a:avLst/>
        </a:prstGeom>
        <a:noFill/>
        <a:ln w="22225">
          <a:solidFill>
            <a:srgbClr val="FF0000"/>
          </a:solidFill>
          <a:round/>
          <a:headEnd/>
          <a:tailEnd type="triangle" w="med" len="med"/>
        </a:ln>
      </xdr:spPr>
    </xdr:sp>
    <xdr:clientData/>
  </xdr:twoCellAnchor>
  <xdr:twoCellAnchor>
    <xdr:from>
      <xdr:col>9</xdr:col>
      <xdr:colOff>276225</xdr:colOff>
      <xdr:row>77</xdr:row>
      <xdr:rowOff>133350</xdr:rowOff>
    </xdr:from>
    <xdr:to>
      <xdr:col>10</xdr:col>
      <xdr:colOff>57150</xdr:colOff>
      <xdr:row>78</xdr:row>
      <xdr:rowOff>66675</xdr:rowOff>
    </xdr:to>
    <xdr:sp macro="" textlink="">
      <xdr:nvSpPr>
        <xdr:cNvPr id="3507625" name="Line 152"/>
        <xdr:cNvSpPr>
          <a:spLocks noChangeShapeType="1"/>
        </xdr:cNvSpPr>
      </xdr:nvSpPr>
      <xdr:spPr bwMode="auto">
        <a:xfrm flipV="1">
          <a:off x="4133850" y="21850350"/>
          <a:ext cx="209550" cy="171450"/>
        </a:xfrm>
        <a:prstGeom prst="line">
          <a:avLst/>
        </a:prstGeom>
        <a:noFill/>
        <a:ln w="22225">
          <a:solidFill>
            <a:srgbClr val="FF0000"/>
          </a:solidFill>
          <a:round/>
          <a:headEnd/>
          <a:tailEnd type="triangle" w="med" len="med"/>
        </a:ln>
      </xdr:spPr>
    </xdr:sp>
    <xdr:clientData/>
  </xdr:twoCellAnchor>
  <xdr:twoCellAnchor>
    <xdr:from>
      <xdr:col>9</xdr:col>
      <xdr:colOff>276225</xdr:colOff>
      <xdr:row>77</xdr:row>
      <xdr:rowOff>133350</xdr:rowOff>
    </xdr:from>
    <xdr:to>
      <xdr:col>10</xdr:col>
      <xdr:colOff>57150</xdr:colOff>
      <xdr:row>78</xdr:row>
      <xdr:rowOff>66675</xdr:rowOff>
    </xdr:to>
    <xdr:sp macro="" textlink="">
      <xdr:nvSpPr>
        <xdr:cNvPr id="3507626" name="Line 153"/>
        <xdr:cNvSpPr>
          <a:spLocks noChangeShapeType="1"/>
        </xdr:cNvSpPr>
      </xdr:nvSpPr>
      <xdr:spPr bwMode="auto">
        <a:xfrm flipV="1">
          <a:off x="4133850" y="21850350"/>
          <a:ext cx="209550" cy="171450"/>
        </a:xfrm>
        <a:prstGeom prst="line">
          <a:avLst/>
        </a:prstGeom>
        <a:noFill/>
        <a:ln w="22225">
          <a:solidFill>
            <a:srgbClr val="FF0000"/>
          </a:solidFill>
          <a:round/>
          <a:headEnd/>
          <a:tailEnd type="triangle" w="med" len="med"/>
        </a:ln>
      </xdr:spPr>
    </xdr:sp>
    <xdr:clientData/>
  </xdr:twoCellAnchor>
  <xdr:twoCellAnchor>
    <xdr:from>
      <xdr:col>5</xdr:col>
      <xdr:colOff>381000</xdr:colOff>
      <xdr:row>85</xdr:row>
      <xdr:rowOff>190500</xdr:rowOff>
    </xdr:from>
    <xdr:to>
      <xdr:col>7</xdr:col>
      <xdr:colOff>600075</xdr:colOff>
      <xdr:row>89</xdr:row>
      <xdr:rowOff>200025</xdr:rowOff>
    </xdr:to>
    <xdr:pic>
      <xdr:nvPicPr>
        <xdr:cNvPr id="3507627" name="Picture 154" descr="AMERI104"/>
        <xdr:cNvPicPr>
          <a:picLocks noChangeAspect="1" noChangeArrowheads="1"/>
        </xdr:cNvPicPr>
      </xdr:nvPicPr>
      <xdr:blipFill>
        <a:blip xmlns:r="http://schemas.openxmlformats.org/officeDocument/2006/relationships" r:embed="rId8" cstate="print"/>
        <a:srcRect/>
        <a:stretch>
          <a:fillRect/>
        </a:stretch>
      </xdr:blipFill>
      <xdr:spPr bwMode="auto">
        <a:xfrm>
          <a:off x="2343150" y="23926800"/>
          <a:ext cx="1076325" cy="1190625"/>
        </a:xfrm>
        <a:prstGeom prst="rect">
          <a:avLst/>
        </a:prstGeom>
        <a:noFill/>
        <a:ln w="9525">
          <a:noFill/>
          <a:miter lim="800000"/>
          <a:headEnd/>
          <a:tailEnd/>
        </a:ln>
      </xdr:spPr>
    </xdr:pic>
    <xdr:clientData/>
  </xdr:twoCellAnchor>
  <xdr:twoCellAnchor>
    <xdr:from>
      <xdr:col>14</xdr:col>
      <xdr:colOff>257175</xdr:colOff>
      <xdr:row>93</xdr:row>
      <xdr:rowOff>19050</xdr:rowOff>
    </xdr:from>
    <xdr:to>
      <xdr:col>15</xdr:col>
      <xdr:colOff>371475</xdr:colOff>
      <xdr:row>96</xdr:row>
      <xdr:rowOff>209550</xdr:rowOff>
    </xdr:to>
    <xdr:pic>
      <xdr:nvPicPr>
        <xdr:cNvPr id="3507628" name="Picture 157"/>
        <xdr:cNvPicPr>
          <a:picLocks noChangeAspect="1" noChangeArrowheads="1"/>
        </xdr:cNvPicPr>
      </xdr:nvPicPr>
      <xdr:blipFill>
        <a:blip xmlns:r="http://schemas.openxmlformats.org/officeDocument/2006/relationships" r:embed="rId1" cstate="print"/>
        <a:srcRect/>
        <a:stretch>
          <a:fillRect/>
        </a:stretch>
      </xdr:blipFill>
      <xdr:spPr bwMode="auto">
        <a:xfrm>
          <a:off x="6257925" y="25774650"/>
          <a:ext cx="504825" cy="1152525"/>
        </a:xfrm>
        <a:prstGeom prst="rect">
          <a:avLst/>
        </a:prstGeom>
        <a:noFill/>
        <a:ln w="9525">
          <a:noFill/>
          <a:miter lim="800000"/>
          <a:headEnd/>
          <a:tailEnd/>
        </a:ln>
      </xdr:spPr>
    </xdr:pic>
    <xdr:clientData/>
  </xdr:twoCellAnchor>
  <xdr:twoCellAnchor>
    <xdr:from>
      <xdr:col>1</xdr:col>
      <xdr:colOff>276225</xdr:colOff>
      <xdr:row>93</xdr:row>
      <xdr:rowOff>133350</xdr:rowOff>
    </xdr:from>
    <xdr:to>
      <xdr:col>2</xdr:col>
      <xdr:colOff>57150</xdr:colOff>
      <xdr:row>94</xdr:row>
      <xdr:rowOff>66675</xdr:rowOff>
    </xdr:to>
    <xdr:sp macro="" textlink="">
      <xdr:nvSpPr>
        <xdr:cNvPr id="3507629" name="Line 158"/>
        <xdr:cNvSpPr>
          <a:spLocks noChangeShapeType="1"/>
        </xdr:cNvSpPr>
      </xdr:nvSpPr>
      <xdr:spPr bwMode="auto">
        <a:xfrm flipV="1">
          <a:off x="447675" y="25888950"/>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95</xdr:row>
      <xdr:rowOff>238125</xdr:rowOff>
    </xdr:from>
    <xdr:to>
      <xdr:col>2</xdr:col>
      <xdr:colOff>28575</xdr:colOff>
      <xdr:row>96</xdr:row>
      <xdr:rowOff>0</xdr:rowOff>
    </xdr:to>
    <xdr:sp macro="" textlink="">
      <xdr:nvSpPr>
        <xdr:cNvPr id="3507630" name="Line 159"/>
        <xdr:cNvSpPr>
          <a:spLocks noChangeShapeType="1"/>
        </xdr:cNvSpPr>
      </xdr:nvSpPr>
      <xdr:spPr bwMode="auto">
        <a:xfrm>
          <a:off x="438150" y="26593800"/>
          <a:ext cx="190500" cy="123825"/>
        </a:xfrm>
        <a:prstGeom prst="line">
          <a:avLst/>
        </a:prstGeom>
        <a:noFill/>
        <a:ln w="22225">
          <a:solidFill>
            <a:srgbClr val="FF0000"/>
          </a:solidFill>
          <a:round/>
          <a:headEnd/>
          <a:tailEnd type="triangle" w="med" len="med"/>
        </a:ln>
      </xdr:spPr>
    </xdr:sp>
    <xdr:clientData/>
  </xdr:twoCellAnchor>
  <xdr:twoCellAnchor>
    <xdr:from>
      <xdr:col>2</xdr:col>
      <xdr:colOff>57150</xdr:colOff>
      <xdr:row>94</xdr:row>
      <xdr:rowOff>57150</xdr:rowOff>
    </xdr:from>
    <xdr:to>
      <xdr:col>2</xdr:col>
      <xdr:colOff>352425</xdr:colOff>
      <xdr:row>95</xdr:row>
      <xdr:rowOff>257175</xdr:rowOff>
    </xdr:to>
    <xdr:sp macro="" textlink="">
      <xdr:nvSpPr>
        <xdr:cNvPr id="23712" name="Text Box 160"/>
        <xdr:cNvSpPr txBox="1">
          <a:spLocks noChangeArrowheads="1"/>
        </xdr:cNvSpPr>
      </xdr:nvSpPr>
      <xdr:spPr bwMode="auto">
        <a:xfrm>
          <a:off x="657225" y="26050875"/>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9</xdr:col>
      <xdr:colOff>276225</xdr:colOff>
      <xdr:row>93</xdr:row>
      <xdr:rowOff>133350</xdr:rowOff>
    </xdr:from>
    <xdr:to>
      <xdr:col>10</xdr:col>
      <xdr:colOff>57150</xdr:colOff>
      <xdr:row>94</xdr:row>
      <xdr:rowOff>66675</xdr:rowOff>
    </xdr:to>
    <xdr:sp macro="" textlink="">
      <xdr:nvSpPr>
        <xdr:cNvPr id="3507632" name="Line 161"/>
        <xdr:cNvSpPr>
          <a:spLocks noChangeShapeType="1"/>
        </xdr:cNvSpPr>
      </xdr:nvSpPr>
      <xdr:spPr bwMode="auto">
        <a:xfrm flipV="1">
          <a:off x="4133850" y="25888950"/>
          <a:ext cx="209550" cy="171450"/>
        </a:xfrm>
        <a:prstGeom prst="line">
          <a:avLst/>
        </a:prstGeom>
        <a:noFill/>
        <a:ln w="22225">
          <a:solidFill>
            <a:srgbClr val="FF0000"/>
          </a:solidFill>
          <a:round/>
          <a:headEnd/>
          <a:tailEnd type="triangle" w="med" len="med"/>
        </a:ln>
      </xdr:spPr>
    </xdr:sp>
    <xdr:clientData/>
  </xdr:twoCellAnchor>
  <xdr:twoCellAnchor>
    <xdr:from>
      <xdr:col>9</xdr:col>
      <xdr:colOff>266700</xdr:colOff>
      <xdr:row>95</xdr:row>
      <xdr:rowOff>238125</xdr:rowOff>
    </xdr:from>
    <xdr:to>
      <xdr:col>10</xdr:col>
      <xdr:colOff>28575</xdr:colOff>
      <xdr:row>96</xdr:row>
      <xdr:rowOff>0</xdr:rowOff>
    </xdr:to>
    <xdr:sp macro="" textlink="">
      <xdr:nvSpPr>
        <xdr:cNvPr id="3507633" name="Line 162"/>
        <xdr:cNvSpPr>
          <a:spLocks noChangeShapeType="1"/>
        </xdr:cNvSpPr>
      </xdr:nvSpPr>
      <xdr:spPr bwMode="auto">
        <a:xfrm>
          <a:off x="4124325" y="26593800"/>
          <a:ext cx="190500" cy="123825"/>
        </a:xfrm>
        <a:prstGeom prst="line">
          <a:avLst/>
        </a:prstGeom>
        <a:noFill/>
        <a:ln w="22225">
          <a:solidFill>
            <a:srgbClr val="FF0000"/>
          </a:solidFill>
          <a:round/>
          <a:headEnd/>
          <a:tailEnd type="triangle" w="med" len="med"/>
        </a:ln>
      </xdr:spPr>
    </xdr:sp>
    <xdr:clientData/>
  </xdr:twoCellAnchor>
  <xdr:twoCellAnchor>
    <xdr:from>
      <xdr:col>10</xdr:col>
      <xdr:colOff>76200</xdr:colOff>
      <xdr:row>94</xdr:row>
      <xdr:rowOff>104775</xdr:rowOff>
    </xdr:from>
    <xdr:to>
      <xdr:col>10</xdr:col>
      <xdr:colOff>371475</xdr:colOff>
      <xdr:row>95</xdr:row>
      <xdr:rowOff>304800</xdr:rowOff>
    </xdr:to>
    <xdr:sp macro="" textlink="">
      <xdr:nvSpPr>
        <xdr:cNvPr id="23715" name="Text Box 163"/>
        <xdr:cNvSpPr txBox="1">
          <a:spLocks noChangeArrowheads="1"/>
        </xdr:cNvSpPr>
      </xdr:nvSpPr>
      <xdr:spPr bwMode="auto">
        <a:xfrm>
          <a:off x="4362450" y="26098500"/>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1</xdr:col>
      <xdr:colOff>276225</xdr:colOff>
      <xdr:row>93</xdr:row>
      <xdr:rowOff>133350</xdr:rowOff>
    </xdr:from>
    <xdr:to>
      <xdr:col>2</xdr:col>
      <xdr:colOff>57150</xdr:colOff>
      <xdr:row>94</xdr:row>
      <xdr:rowOff>66675</xdr:rowOff>
    </xdr:to>
    <xdr:sp macro="" textlink="">
      <xdr:nvSpPr>
        <xdr:cNvPr id="3507635" name="Line 164"/>
        <xdr:cNvSpPr>
          <a:spLocks noChangeShapeType="1"/>
        </xdr:cNvSpPr>
      </xdr:nvSpPr>
      <xdr:spPr bwMode="auto">
        <a:xfrm flipV="1">
          <a:off x="447675" y="25888950"/>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95</xdr:row>
      <xdr:rowOff>238125</xdr:rowOff>
    </xdr:from>
    <xdr:to>
      <xdr:col>2</xdr:col>
      <xdr:colOff>28575</xdr:colOff>
      <xdr:row>96</xdr:row>
      <xdr:rowOff>0</xdr:rowOff>
    </xdr:to>
    <xdr:sp macro="" textlink="">
      <xdr:nvSpPr>
        <xdr:cNvPr id="3507636" name="Line 165"/>
        <xdr:cNvSpPr>
          <a:spLocks noChangeShapeType="1"/>
        </xdr:cNvSpPr>
      </xdr:nvSpPr>
      <xdr:spPr bwMode="auto">
        <a:xfrm>
          <a:off x="438150" y="26593800"/>
          <a:ext cx="190500" cy="123825"/>
        </a:xfrm>
        <a:prstGeom prst="line">
          <a:avLst/>
        </a:prstGeom>
        <a:noFill/>
        <a:ln w="22225">
          <a:solidFill>
            <a:srgbClr val="FF0000"/>
          </a:solidFill>
          <a:round/>
          <a:headEnd/>
          <a:tailEnd type="triangle" w="med" len="med"/>
        </a:ln>
      </xdr:spPr>
    </xdr:sp>
    <xdr:clientData/>
  </xdr:twoCellAnchor>
  <xdr:twoCellAnchor>
    <xdr:from>
      <xdr:col>1</xdr:col>
      <xdr:colOff>276225</xdr:colOff>
      <xdr:row>101</xdr:row>
      <xdr:rowOff>133350</xdr:rowOff>
    </xdr:from>
    <xdr:to>
      <xdr:col>2</xdr:col>
      <xdr:colOff>57150</xdr:colOff>
      <xdr:row>102</xdr:row>
      <xdr:rowOff>66675</xdr:rowOff>
    </xdr:to>
    <xdr:sp macro="" textlink="">
      <xdr:nvSpPr>
        <xdr:cNvPr id="3507637" name="Line 166"/>
        <xdr:cNvSpPr>
          <a:spLocks noChangeShapeType="1"/>
        </xdr:cNvSpPr>
      </xdr:nvSpPr>
      <xdr:spPr bwMode="auto">
        <a:xfrm flipV="1">
          <a:off x="447675" y="27908250"/>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103</xdr:row>
      <xdr:rowOff>238125</xdr:rowOff>
    </xdr:from>
    <xdr:to>
      <xdr:col>2</xdr:col>
      <xdr:colOff>28575</xdr:colOff>
      <xdr:row>104</xdr:row>
      <xdr:rowOff>0</xdr:rowOff>
    </xdr:to>
    <xdr:sp macro="" textlink="">
      <xdr:nvSpPr>
        <xdr:cNvPr id="3507638" name="Line 167"/>
        <xdr:cNvSpPr>
          <a:spLocks noChangeShapeType="1"/>
        </xdr:cNvSpPr>
      </xdr:nvSpPr>
      <xdr:spPr bwMode="auto">
        <a:xfrm>
          <a:off x="438150" y="28613100"/>
          <a:ext cx="190500" cy="123825"/>
        </a:xfrm>
        <a:prstGeom prst="line">
          <a:avLst/>
        </a:prstGeom>
        <a:noFill/>
        <a:ln w="22225">
          <a:solidFill>
            <a:srgbClr val="FF0000"/>
          </a:solidFill>
          <a:round/>
          <a:headEnd/>
          <a:tailEnd type="triangle" w="med" len="med"/>
        </a:ln>
      </xdr:spPr>
    </xdr:sp>
    <xdr:clientData/>
  </xdr:twoCellAnchor>
  <xdr:twoCellAnchor>
    <xdr:from>
      <xdr:col>2</xdr:col>
      <xdr:colOff>57150</xdr:colOff>
      <xdr:row>102</xdr:row>
      <xdr:rowOff>57150</xdr:rowOff>
    </xdr:from>
    <xdr:to>
      <xdr:col>2</xdr:col>
      <xdr:colOff>352425</xdr:colOff>
      <xdr:row>103</xdr:row>
      <xdr:rowOff>257175</xdr:rowOff>
    </xdr:to>
    <xdr:sp macro="" textlink="">
      <xdr:nvSpPr>
        <xdr:cNvPr id="23720" name="Text Box 168"/>
        <xdr:cNvSpPr txBox="1">
          <a:spLocks noChangeArrowheads="1"/>
        </xdr:cNvSpPr>
      </xdr:nvSpPr>
      <xdr:spPr bwMode="auto">
        <a:xfrm>
          <a:off x="657225" y="28070175"/>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9</xdr:col>
      <xdr:colOff>276225</xdr:colOff>
      <xdr:row>101</xdr:row>
      <xdr:rowOff>133350</xdr:rowOff>
    </xdr:from>
    <xdr:to>
      <xdr:col>10</xdr:col>
      <xdr:colOff>57150</xdr:colOff>
      <xdr:row>102</xdr:row>
      <xdr:rowOff>66675</xdr:rowOff>
    </xdr:to>
    <xdr:sp macro="" textlink="">
      <xdr:nvSpPr>
        <xdr:cNvPr id="3507640" name="Line 169"/>
        <xdr:cNvSpPr>
          <a:spLocks noChangeShapeType="1"/>
        </xdr:cNvSpPr>
      </xdr:nvSpPr>
      <xdr:spPr bwMode="auto">
        <a:xfrm flipV="1">
          <a:off x="4133850" y="27908250"/>
          <a:ext cx="209550" cy="171450"/>
        </a:xfrm>
        <a:prstGeom prst="line">
          <a:avLst/>
        </a:prstGeom>
        <a:noFill/>
        <a:ln w="22225">
          <a:solidFill>
            <a:srgbClr val="FF0000"/>
          </a:solidFill>
          <a:round/>
          <a:headEnd/>
          <a:tailEnd type="triangle" w="med" len="med"/>
        </a:ln>
      </xdr:spPr>
    </xdr:sp>
    <xdr:clientData/>
  </xdr:twoCellAnchor>
  <xdr:twoCellAnchor>
    <xdr:from>
      <xdr:col>9</xdr:col>
      <xdr:colOff>266700</xdr:colOff>
      <xdr:row>103</xdr:row>
      <xdr:rowOff>238125</xdr:rowOff>
    </xdr:from>
    <xdr:to>
      <xdr:col>10</xdr:col>
      <xdr:colOff>28575</xdr:colOff>
      <xdr:row>104</xdr:row>
      <xdr:rowOff>0</xdr:rowOff>
    </xdr:to>
    <xdr:sp macro="" textlink="">
      <xdr:nvSpPr>
        <xdr:cNvPr id="3507641" name="Line 170"/>
        <xdr:cNvSpPr>
          <a:spLocks noChangeShapeType="1"/>
        </xdr:cNvSpPr>
      </xdr:nvSpPr>
      <xdr:spPr bwMode="auto">
        <a:xfrm>
          <a:off x="4124325" y="28613100"/>
          <a:ext cx="190500" cy="123825"/>
        </a:xfrm>
        <a:prstGeom prst="line">
          <a:avLst/>
        </a:prstGeom>
        <a:noFill/>
        <a:ln w="22225">
          <a:solidFill>
            <a:srgbClr val="FF0000"/>
          </a:solidFill>
          <a:round/>
          <a:headEnd/>
          <a:tailEnd type="triangle" w="med" len="med"/>
        </a:ln>
      </xdr:spPr>
    </xdr:sp>
    <xdr:clientData/>
  </xdr:twoCellAnchor>
  <xdr:twoCellAnchor>
    <xdr:from>
      <xdr:col>10</xdr:col>
      <xdr:colOff>76200</xdr:colOff>
      <xdr:row>102</xdr:row>
      <xdr:rowOff>104775</xdr:rowOff>
    </xdr:from>
    <xdr:to>
      <xdr:col>10</xdr:col>
      <xdr:colOff>371475</xdr:colOff>
      <xdr:row>103</xdr:row>
      <xdr:rowOff>304800</xdr:rowOff>
    </xdr:to>
    <xdr:sp macro="" textlink="">
      <xdr:nvSpPr>
        <xdr:cNvPr id="23723" name="Text Box 171"/>
        <xdr:cNvSpPr txBox="1">
          <a:spLocks noChangeArrowheads="1"/>
        </xdr:cNvSpPr>
      </xdr:nvSpPr>
      <xdr:spPr bwMode="auto">
        <a:xfrm>
          <a:off x="4362450" y="28117800"/>
          <a:ext cx="295275" cy="561975"/>
        </a:xfrm>
        <a:prstGeom prst="rect">
          <a:avLst/>
        </a:prstGeom>
        <a:noFill/>
        <a:ln w="9525">
          <a:noFill/>
          <a:miter lim="800000"/>
          <a:headEnd/>
          <a:tailEnd/>
        </a:ln>
      </xdr:spPr>
      <xdr:txBody>
        <a:bodyPr vertOverflow="clip" wrap="square" lIns="36576" tIns="45720" rIns="36576" bIns="45720" anchor="ctr" upright="1"/>
        <a:lstStyle/>
        <a:p>
          <a:pPr algn="ctr" rtl="0">
            <a:defRPr sz="1000"/>
          </a:pPr>
          <a:r>
            <a:rPr lang="en-GB" sz="1400" b="1" i="0" strike="noStrike">
              <a:solidFill>
                <a:srgbClr val="000000"/>
              </a:solidFill>
              <a:latin typeface="Comic Sans MS"/>
            </a:rPr>
            <a:t>=</a:t>
          </a:r>
        </a:p>
      </xdr:txBody>
    </xdr:sp>
    <xdr:clientData/>
  </xdr:twoCellAnchor>
  <xdr:twoCellAnchor>
    <xdr:from>
      <xdr:col>1</xdr:col>
      <xdr:colOff>276225</xdr:colOff>
      <xdr:row>101</xdr:row>
      <xdr:rowOff>133350</xdr:rowOff>
    </xdr:from>
    <xdr:to>
      <xdr:col>2</xdr:col>
      <xdr:colOff>57150</xdr:colOff>
      <xdr:row>102</xdr:row>
      <xdr:rowOff>66675</xdr:rowOff>
    </xdr:to>
    <xdr:sp macro="" textlink="">
      <xdr:nvSpPr>
        <xdr:cNvPr id="3507643" name="Line 172"/>
        <xdr:cNvSpPr>
          <a:spLocks noChangeShapeType="1"/>
        </xdr:cNvSpPr>
      </xdr:nvSpPr>
      <xdr:spPr bwMode="auto">
        <a:xfrm flipV="1">
          <a:off x="447675" y="27908250"/>
          <a:ext cx="209550" cy="171450"/>
        </a:xfrm>
        <a:prstGeom prst="line">
          <a:avLst/>
        </a:prstGeom>
        <a:noFill/>
        <a:ln w="22225">
          <a:solidFill>
            <a:srgbClr val="FF0000"/>
          </a:solidFill>
          <a:round/>
          <a:headEnd/>
          <a:tailEnd type="triangle" w="med" len="med"/>
        </a:ln>
      </xdr:spPr>
    </xdr:sp>
    <xdr:clientData/>
  </xdr:twoCellAnchor>
  <xdr:twoCellAnchor>
    <xdr:from>
      <xdr:col>1</xdr:col>
      <xdr:colOff>266700</xdr:colOff>
      <xdr:row>103</xdr:row>
      <xdr:rowOff>238125</xdr:rowOff>
    </xdr:from>
    <xdr:to>
      <xdr:col>2</xdr:col>
      <xdr:colOff>28575</xdr:colOff>
      <xdr:row>104</xdr:row>
      <xdr:rowOff>0</xdr:rowOff>
    </xdr:to>
    <xdr:sp macro="" textlink="">
      <xdr:nvSpPr>
        <xdr:cNvPr id="3507644" name="Line 173"/>
        <xdr:cNvSpPr>
          <a:spLocks noChangeShapeType="1"/>
        </xdr:cNvSpPr>
      </xdr:nvSpPr>
      <xdr:spPr bwMode="auto">
        <a:xfrm>
          <a:off x="438150" y="28613100"/>
          <a:ext cx="190500" cy="123825"/>
        </a:xfrm>
        <a:prstGeom prst="line">
          <a:avLst/>
        </a:prstGeom>
        <a:noFill/>
        <a:ln w="22225">
          <a:solidFill>
            <a:srgbClr val="FF0000"/>
          </a:solidFill>
          <a:round/>
          <a:headEnd/>
          <a:tailEnd type="triangle" w="med" len="med"/>
        </a:ln>
      </xdr:spPr>
    </xdr:sp>
    <xdr:clientData/>
  </xdr:twoCellAnchor>
  <xdr:twoCellAnchor>
    <xdr:from>
      <xdr:col>9</xdr:col>
      <xdr:colOff>276225</xdr:colOff>
      <xdr:row>93</xdr:row>
      <xdr:rowOff>133350</xdr:rowOff>
    </xdr:from>
    <xdr:to>
      <xdr:col>10</xdr:col>
      <xdr:colOff>57150</xdr:colOff>
      <xdr:row>94</xdr:row>
      <xdr:rowOff>66675</xdr:rowOff>
    </xdr:to>
    <xdr:sp macro="" textlink="">
      <xdr:nvSpPr>
        <xdr:cNvPr id="3507645" name="Line 174"/>
        <xdr:cNvSpPr>
          <a:spLocks noChangeShapeType="1"/>
        </xdr:cNvSpPr>
      </xdr:nvSpPr>
      <xdr:spPr bwMode="auto">
        <a:xfrm flipV="1">
          <a:off x="4133850" y="25888950"/>
          <a:ext cx="209550" cy="171450"/>
        </a:xfrm>
        <a:prstGeom prst="line">
          <a:avLst/>
        </a:prstGeom>
        <a:noFill/>
        <a:ln w="22225">
          <a:solidFill>
            <a:srgbClr val="FF0000"/>
          </a:solidFill>
          <a:round/>
          <a:headEnd/>
          <a:tailEnd type="triangle" w="med" len="med"/>
        </a:ln>
      </xdr:spPr>
    </xdr:sp>
    <xdr:clientData/>
  </xdr:twoCellAnchor>
  <xdr:twoCellAnchor>
    <xdr:from>
      <xdr:col>9</xdr:col>
      <xdr:colOff>276225</xdr:colOff>
      <xdr:row>93</xdr:row>
      <xdr:rowOff>133350</xdr:rowOff>
    </xdr:from>
    <xdr:to>
      <xdr:col>10</xdr:col>
      <xdr:colOff>57150</xdr:colOff>
      <xdr:row>94</xdr:row>
      <xdr:rowOff>66675</xdr:rowOff>
    </xdr:to>
    <xdr:sp macro="" textlink="">
      <xdr:nvSpPr>
        <xdr:cNvPr id="3507646" name="Line 175"/>
        <xdr:cNvSpPr>
          <a:spLocks noChangeShapeType="1"/>
        </xdr:cNvSpPr>
      </xdr:nvSpPr>
      <xdr:spPr bwMode="auto">
        <a:xfrm flipV="1">
          <a:off x="4133850" y="25888950"/>
          <a:ext cx="209550" cy="171450"/>
        </a:xfrm>
        <a:prstGeom prst="line">
          <a:avLst/>
        </a:prstGeom>
        <a:noFill/>
        <a:ln w="22225">
          <a:solidFill>
            <a:srgbClr val="FF0000"/>
          </a:solidFill>
          <a:round/>
          <a:headEnd/>
          <a:tailEnd type="triangle" w="med" len="med"/>
        </a:ln>
      </xdr:spPr>
    </xdr:sp>
    <xdr:clientData/>
  </xdr:twoCellAnchor>
  <xdr:twoCellAnchor>
    <xdr:from>
      <xdr:col>5</xdr:col>
      <xdr:colOff>381000</xdr:colOff>
      <xdr:row>101</xdr:row>
      <xdr:rowOff>190500</xdr:rowOff>
    </xdr:from>
    <xdr:to>
      <xdr:col>7</xdr:col>
      <xdr:colOff>600075</xdr:colOff>
      <xdr:row>105</xdr:row>
      <xdr:rowOff>200025</xdr:rowOff>
    </xdr:to>
    <xdr:pic>
      <xdr:nvPicPr>
        <xdr:cNvPr id="3507647" name="Picture 176" descr="AMERI104"/>
        <xdr:cNvPicPr>
          <a:picLocks noChangeAspect="1" noChangeArrowheads="1"/>
        </xdr:cNvPicPr>
      </xdr:nvPicPr>
      <xdr:blipFill>
        <a:blip xmlns:r="http://schemas.openxmlformats.org/officeDocument/2006/relationships" r:embed="rId8" cstate="print"/>
        <a:srcRect/>
        <a:stretch>
          <a:fillRect/>
        </a:stretch>
      </xdr:blipFill>
      <xdr:spPr bwMode="auto">
        <a:xfrm>
          <a:off x="2343150" y="27965400"/>
          <a:ext cx="1076325" cy="1190625"/>
        </a:xfrm>
        <a:prstGeom prst="rect">
          <a:avLst/>
        </a:prstGeom>
        <a:noFill/>
        <a:ln w="9525">
          <a:noFill/>
          <a:miter lim="800000"/>
          <a:headEnd/>
          <a:tailEnd/>
        </a:ln>
      </xdr:spPr>
    </xdr:pic>
    <xdr:clientData/>
  </xdr:twoCellAnchor>
  <xdr:twoCellAnchor>
    <xdr:from>
      <xdr:col>4</xdr:col>
      <xdr:colOff>47625</xdr:colOff>
      <xdr:row>106</xdr:row>
      <xdr:rowOff>200025</xdr:rowOff>
    </xdr:from>
    <xdr:to>
      <xdr:col>5</xdr:col>
      <xdr:colOff>323850</xdr:colOff>
      <xdr:row>110</xdr:row>
      <xdr:rowOff>9525</xdr:rowOff>
    </xdr:to>
    <xdr:pic>
      <xdr:nvPicPr>
        <xdr:cNvPr id="3507648" name="Picture 177" descr="READ204"/>
        <xdr:cNvPicPr>
          <a:picLocks noChangeAspect="1" noChangeArrowheads="1"/>
        </xdr:cNvPicPr>
      </xdr:nvPicPr>
      <xdr:blipFill>
        <a:blip xmlns:r="http://schemas.openxmlformats.org/officeDocument/2006/relationships" r:embed="rId9" cstate="print"/>
        <a:srcRect/>
        <a:stretch>
          <a:fillRect/>
        </a:stretch>
      </xdr:blipFill>
      <xdr:spPr bwMode="auto">
        <a:xfrm>
          <a:off x="1533525" y="29384625"/>
          <a:ext cx="752475" cy="590550"/>
        </a:xfrm>
        <a:prstGeom prst="rect">
          <a:avLst/>
        </a:prstGeom>
        <a:noFill/>
        <a:ln w="9525">
          <a:noFill/>
          <a:miter lim="800000"/>
          <a:headEnd/>
          <a:tailEnd/>
        </a:ln>
      </xdr:spPr>
    </xdr:pic>
    <xdr:clientData/>
  </xdr:twoCellAnchor>
  <xdr:twoCellAnchor>
    <xdr:from>
      <xdr:col>12</xdr:col>
      <xdr:colOff>180975</xdr:colOff>
      <xdr:row>106</xdr:row>
      <xdr:rowOff>200025</xdr:rowOff>
    </xdr:from>
    <xdr:to>
      <xdr:col>13</xdr:col>
      <xdr:colOff>114300</xdr:colOff>
      <xdr:row>110</xdr:row>
      <xdr:rowOff>371475</xdr:rowOff>
    </xdr:to>
    <xdr:pic>
      <xdr:nvPicPr>
        <xdr:cNvPr id="3507649" name="Picture 178"/>
        <xdr:cNvPicPr>
          <a:picLocks noChangeAspect="1" noChangeArrowheads="1"/>
        </xdr:cNvPicPr>
      </xdr:nvPicPr>
      <xdr:blipFill>
        <a:blip xmlns:r="http://schemas.openxmlformats.org/officeDocument/2006/relationships" r:embed="rId10" cstate="print"/>
        <a:srcRect/>
        <a:stretch>
          <a:fillRect/>
        </a:stretch>
      </xdr:blipFill>
      <xdr:spPr bwMode="auto">
        <a:xfrm>
          <a:off x="5324475" y="29384625"/>
          <a:ext cx="361950" cy="9525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304800</xdr:colOff>
      <xdr:row>20</xdr:row>
      <xdr:rowOff>0</xdr:rowOff>
    </xdr:from>
    <xdr:to>
      <xdr:col>6</xdr:col>
      <xdr:colOff>38100</xdr:colOff>
      <xdr:row>20</xdr:row>
      <xdr:rowOff>295275</xdr:rowOff>
    </xdr:to>
    <xdr:sp macro="" textlink="">
      <xdr:nvSpPr>
        <xdr:cNvPr id="3381532" name="AutoShape 34"/>
        <xdr:cNvSpPr>
          <a:spLocks noChangeArrowheads="1"/>
        </xdr:cNvSpPr>
      </xdr:nvSpPr>
      <xdr:spPr bwMode="auto">
        <a:xfrm rot="5400000">
          <a:off x="3248025" y="9915525"/>
          <a:ext cx="295275" cy="409575"/>
        </a:xfrm>
        <a:prstGeom prst="triangle">
          <a:avLst>
            <a:gd name="adj" fmla="val 50000"/>
          </a:avLst>
        </a:prstGeom>
        <a:solidFill>
          <a:srgbClr val="00CCFF"/>
        </a:solidFill>
        <a:ln w="9525">
          <a:solidFill>
            <a:srgbClr val="000000"/>
          </a:solidFill>
          <a:miter lim="800000"/>
          <a:headEnd/>
          <a:tailEnd/>
        </a:ln>
      </xdr:spPr>
    </xdr:sp>
    <xdr:clientData/>
  </xdr:twoCellAnchor>
  <xdr:twoCellAnchor>
    <xdr:from>
      <xdr:col>5</xdr:col>
      <xdr:colOff>304800</xdr:colOff>
      <xdr:row>36</xdr:row>
      <xdr:rowOff>0</xdr:rowOff>
    </xdr:from>
    <xdr:to>
      <xdr:col>6</xdr:col>
      <xdr:colOff>38100</xdr:colOff>
      <xdr:row>36</xdr:row>
      <xdr:rowOff>295275</xdr:rowOff>
    </xdr:to>
    <xdr:sp macro="" textlink="">
      <xdr:nvSpPr>
        <xdr:cNvPr id="3381533" name="AutoShape 38"/>
        <xdr:cNvSpPr>
          <a:spLocks noChangeArrowheads="1"/>
        </xdr:cNvSpPr>
      </xdr:nvSpPr>
      <xdr:spPr bwMode="auto">
        <a:xfrm rot="5400000">
          <a:off x="3248025" y="18183225"/>
          <a:ext cx="295275" cy="409575"/>
        </a:xfrm>
        <a:prstGeom prst="triangle">
          <a:avLst>
            <a:gd name="adj" fmla="val 50000"/>
          </a:avLst>
        </a:prstGeom>
        <a:solidFill>
          <a:srgbClr val="00CCFF"/>
        </a:solidFill>
        <a:ln w="9525">
          <a:solidFill>
            <a:srgbClr val="000000"/>
          </a:solidFill>
          <a:miter lim="800000"/>
          <a:headEnd/>
          <a:tailEnd/>
        </a:ln>
      </xdr:spPr>
    </xdr:sp>
    <xdr:clientData/>
  </xdr:twoCellAnchor>
  <xdr:twoCellAnchor>
    <xdr:from>
      <xdr:col>8</xdr:col>
      <xdr:colOff>657225</xdr:colOff>
      <xdr:row>3</xdr:row>
      <xdr:rowOff>66675</xdr:rowOff>
    </xdr:from>
    <xdr:to>
      <xdr:col>10</xdr:col>
      <xdr:colOff>257175</xdr:colOff>
      <xdr:row>7</xdr:row>
      <xdr:rowOff>9525</xdr:rowOff>
    </xdr:to>
    <xdr:graphicFrame macro="">
      <xdr:nvGraphicFramePr>
        <xdr:cNvPr id="338153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238125</xdr:colOff>
      <xdr:row>0</xdr:row>
      <xdr:rowOff>0</xdr:rowOff>
    </xdr:from>
    <xdr:to>
      <xdr:col>8</xdr:col>
      <xdr:colOff>200025</xdr:colOff>
      <xdr:row>1</xdr:row>
      <xdr:rowOff>114300</xdr:rowOff>
    </xdr:to>
    <xdr:sp macro="" textlink="">
      <xdr:nvSpPr>
        <xdr:cNvPr id="40967" name="WordArt 7"/>
        <xdr:cNvSpPr>
          <a:spLocks noChangeArrowheads="1" noChangeShapeType="1" noTextEdit="1"/>
        </xdr:cNvSpPr>
      </xdr:nvSpPr>
      <xdr:spPr bwMode="auto">
        <a:xfrm>
          <a:off x="1095375" y="0"/>
          <a:ext cx="4019550" cy="733425"/>
        </a:xfrm>
        <a:prstGeom prst="rect">
          <a:avLst/>
        </a:prstGeom>
      </xdr:spPr>
      <xdr:txBody>
        <a:bodyPr wrap="none" fromWordArt="1">
          <a:prstTxWarp prst="textDoubleWave1">
            <a:avLst>
              <a:gd name="adj1" fmla="val 6500"/>
              <a:gd name="adj2" fmla="val 0"/>
            </a:avLst>
          </a:prstTxWarp>
        </a:bodyPr>
        <a:lstStyle/>
        <a:p>
          <a:pPr algn="ctr" rtl="0"/>
          <a:r>
            <a:rPr lang="el-GR" sz="3600" b="1" kern="10" spc="-360">
              <a:ln w="12700">
                <a:solidFill>
                  <a:srgbClr val="000099"/>
                </a:solidFill>
                <a:round/>
                <a:headEnd/>
                <a:tailEnd/>
              </a:ln>
              <a:solidFill>
                <a:srgbClr val="33CCFF"/>
              </a:solidFill>
              <a:effectLst>
                <a:outerShdw dist="125724" dir="18900000" algn="ctr" rotWithShape="0">
                  <a:srgbClr val="000099"/>
                </a:outerShdw>
              </a:effectLst>
              <a:latin typeface="Comic Sans MS"/>
            </a:rPr>
            <a:t>Κλάσματα μέχρι 30 ακέραιες μονάδες.</a:t>
          </a:r>
          <a:endParaRPr lang="en-GB" sz="3600" b="1" kern="10" spc="-360">
            <a:ln w="12700">
              <a:solidFill>
                <a:srgbClr val="000099"/>
              </a:solidFill>
              <a:round/>
              <a:headEnd/>
              <a:tailEnd/>
            </a:ln>
            <a:solidFill>
              <a:srgbClr val="33CCFF"/>
            </a:solidFill>
            <a:effectLst>
              <a:outerShdw dist="125724" dir="18900000" algn="ctr" rotWithShape="0">
                <a:srgbClr val="000099"/>
              </a:outerShdw>
            </a:effectLst>
            <a:latin typeface="Comic Sans MS"/>
          </a:endParaRPr>
        </a:p>
      </xdr:txBody>
    </xdr:sp>
    <xdr:clientData/>
  </xdr:twoCellAnchor>
  <xdr:twoCellAnchor>
    <xdr:from>
      <xdr:col>4</xdr:col>
      <xdr:colOff>238125</xdr:colOff>
      <xdr:row>2</xdr:row>
      <xdr:rowOff>123825</xdr:rowOff>
    </xdr:from>
    <xdr:to>
      <xdr:col>5</xdr:col>
      <xdr:colOff>657225</xdr:colOff>
      <xdr:row>6</xdr:row>
      <xdr:rowOff>171450</xdr:rowOff>
    </xdr:to>
    <xdr:sp macro="" textlink="">
      <xdr:nvSpPr>
        <xdr:cNvPr id="40968" name="AutoShape 8"/>
        <xdr:cNvSpPr>
          <a:spLocks noChangeArrowheads="1"/>
        </xdr:cNvSpPr>
      </xdr:nvSpPr>
      <xdr:spPr bwMode="auto">
        <a:xfrm>
          <a:off x="2447925" y="1028700"/>
          <a:ext cx="1095375" cy="1238250"/>
        </a:xfrm>
        <a:prstGeom prst="wedgeRectCallout">
          <a:avLst>
            <a:gd name="adj1" fmla="val -109130"/>
            <a:gd name="adj2" fmla="val -24616"/>
          </a:avLst>
        </a:prstGeom>
        <a:solidFill>
          <a:srgbClr val="00CCFF"/>
        </a:solidFill>
        <a:ln w="9525">
          <a:solidFill>
            <a:srgbClr val="000000"/>
          </a:solidFill>
          <a:miter lim="800000"/>
          <a:headEnd/>
          <a:tailEnd/>
        </a:ln>
        <a:effectLst/>
      </xdr:spPr>
      <xdr:txBody>
        <a:bodyPr vertOverflow="clip" wrap="square" lIns="36576" tIns="45720" rIns="0" bIns="0" anchor="t" upright="1"/>
        <a:lstStyle/>
        <a:p>
          <a:pPr algn="l" rtl="0">
            <a:defRPr sz="1000"/>
          </a:pPr>
          <a:r>
            <a:rPr lang="el-GR" sz="1400" b="1" i="0" strike="noStrike">
              <a:solidFill>
                <a:srgbClr val="000000"/>
              </a:solidFill>
              <a:latin typeface="Comic Sans MS"/>
            </a:rPr>
            <a:t>Γράψε το κλάσμα στα κίτρινα κουτάκια.</a:t>
          </a:r>
        </a:p>
      </xdr:txBody>
    </xdr:sp>
    <xdr:clientData/>
  </xdr:twoCellAnchor>
  <xdr:twoCellAnchor>
    <xdr:from>
      <xdr:col>3</xdr:col>
      <xdr:colOff>57150</xdr:colOff>
      <xdr:row>4</xdr:row>
      <xdr:rowOff>38100</xdr:rowOff>
    </xdr:from>
    <xdr:to>
      <xdr:col>4</xdr:col>
      <xdr:colOff>161925</xdr:colOff>
      <xdr:row>5</xdr:row>
      <xdr:rowOff>133350</xdr:rowOff>
    </xdr:to>
    <xdr:pic>
      <xdr:nvPicPr>
        <xdr:cNvPr id="3381537" name="Picture 9" descr="http://www.olympiafest.gr/images/films/cirkeline3.jpg"/>
        <xdr:cNvPicPr>
          <a:picLocks noChangeAspect="1" noChangeArrowheads="1"/>
        </xdr:cNvPicPr>
      </xdr:nvPicPr>
      <xdr:blipFill>
        <a:blip xmlns:r="http://schemas.openxmlformats.org/officeDocument/2006/relationships" r:embed="rId2" r:link="rId3" cstate="print"/>
        <a:srcRect/>
        <a:stretch>
          <a:fillRect/>
        </a:stretch>
      </xdr:blipFill>
      <xdr:spPr bwMode="auto">
        <a:xfrm>
          <a:off x="1590675" y="1533525"/>
          <a:ext cx="781050" cy="504825"/>
        </a:xfrm>
        <a:prstGeom prst="rect">
          <a:avLst/>
        </a:prstGeom>
        <a:noFill/>
        <a:ln w="9525">
          <a:noFill/>
          <a:miter lim="800000"/>
          <a:headEnd/>
          <a:tailEnd/>
        </a:ln>
      </xdr:spPr>
    </xdr:pic>
    <xdr:clientData/>
  </xdr:twoCellAnchor>
  <xdr:twoCellAnchor>
    <xdr:from>
      <xdr:col>1</xdr:col>
      <xdr:colOff>438150</xdr:colOff>
      <xdr:row>7</xdr:row>
      <xdr:rowOff>66675</xdr:rowOff>
    </xdr:from>
    <xdr:to>
      <xdr:col>10</xdr:col>
      <xdr:colOff>419100</xdr:colOff>
      <xdr:row>7</xdr:row>
      <xdr:rowOff>342900</xdr:rowOff>
    </xdr:to>
    <xdr:sp macro="" textlink="">
      <xdr:nvSpPr>
        <xdr:cNvPr id="40973" name="AutoShape 13"/>
        <xdr:cNvSpPr>
          <a:spLocks noChangeArrowheads="1"/>
        </xdr:cNvSpPr>
      </xdr:nvSpPr>
      <xdr:spPr bwMode="auto">
        <a:xfrm>
          <a:off x="619125" y="2352675"/>
          <a:ext cx="6067425" cy="276225"/>
        </a:xfrm>
        <a:prstGeom prst="wedgeRectCallout">
          <a:avLst>
            <a:gd name="adj1" fmla="val 36657"/>
            <a:gd name="adj2" fmla="val 129310"/>
          </a:avLst>
        </a:prstGeom>
        <a:solidFill>
          <a:srgbClr val="00CCFF"/>
        </a:solidFill>
        <a:ln w="9525">
          <a:solidFill>
            <a:srgbClr val="000000"/>
          </a:solidFill>
          <a:miter lim="800000"/>
          <a:headEnd/>
          <a:tailEnd/>
        </a:ln>
        <a:effectLst/>
      </xdr:spPr>
      <xdr:txBody>
        <a:bodyPr vertOverflow="clip" wrap="square" lIns="36576" tIns="41148" rIns="36576" bIns="41148" anchor="ctr" upright="1"/>
        <a:lstStyle/>
        <a:p>
          <a:pPr algn="ctr" rtl="0">
            <a:defRPr sz="1000"/>
          </a:pPr>
          <a:r>
            <a:rPr lang="el-GR" sz="1200" b="1" i="0" strike="noStrike">
              <a:solidFill>
                <a:srgbClr val="000000"/>
              </a:solidFill>
              <a:latin typeface="Comic Sans MS"/>
            </a:rPr>
            <a:t>Να οι ακέραιες μονάδες που έχει το κλάσμα που έγραψες.</a:t>
          </a:r>
        </a:p>
      </xdr:txBody>
    </xdr:sp>
    <xdr:clientData/>
  </xdr:twoCellAnchor>
  <xdr:twoCellAnchor>
    <xdr:from>
      <xdr:col>5</xdr:col>
      <xdr:colOff>276225</xdr:colOff>
      <xdr:row>11</xdr:row>
      <xdr:rowOff>104775</xdr:rowOff>
    </xdr:from>
    <xdr:to>
      <xdr:col>9</xdr:col>
      <xdr:colOff>85725</xdr:colOff>
      <xdr:row>13</xdr:row>
      <xdr:rowOff>161925</xdr:rowOff>
    </xdr:to>
    <xdr:sp macro="" textlink="">
      <xdr:nvSpPr>
        <xdr:cNvPr id="40974" name="AutoShape 14">
          <a:hlinkClick xmlns:r="http://schemas.openxmlformats.org/officeDocument/2006/relationships" r:id="rId4"/>
        </xdr:cNvPr>
        <xdr:cNvSpPr>
          <a:spLocks noChangeArrowheads="1"/>
        </xdr:cNvSpPr>
      </xdr:nvSpPr>
      <xdr:spPr bwMode="auto">
        <a:xfrm>
          <a:off x="3162300" y="6715125"/>
          <a:ext cx="2514600" cy="438150"/>
        </a:xfrm>
        <a:prstGeom prst="ellipseRibbon2">
          <a:avLst>
            <a:gd name="adj1" fmla="val 25000"/>
            <a:gd name="adj2" fmla="val 50000"/>
            <a:gd name="adj3" fmla="val 12500"/>
          </a:avLst>
        </a:prstGeom>
        <a:solidFill>
          <a:srgbClr val="00CCFF"/>
        </a:solidFill>
        <a:ln w="9525">
          <a:solidFill>
            <a:srgbClr val="000000"/>
          </a:solidFill>
          <a:round/>
          <a:headEnd/>
          <a:tailEnd/>
        </a:ln>
        <a:effectLst/>
      </xdr:spPr>
      <xdr:txBody>
        <a:bodyPr vertOverflow="clip" wrap="square" lIns="36576" tIns="45720" rIns="0" bIns="0" anchor="t" upright="1"/>
        <a:lstStyle/>
        <a:p>
          <a:pPr algn="l" rtl="0">
            <a:defRPr sz="1000"/>
          </a:pPr>
          <a:r>
            <a:rPr lang="el-GR" sz="1400" b="1" i="0" strike="noStrike">
              <a:solidFill>
                <a:srgbClr val="000000"/>
              </a:solidFill>
              <a:latin typeface="Comic Sans MS"/>
            </a:rPr>
            <a:t>ΕΠΙΣΤΡΟΦΗ</a:t>
          </a:r>
        </a:p>
      </xdr:txBody>
    </xdr:sp>
    <xdr:clientData/>
  </xdr:twoCellAnchor>
  <xdr:twoCellAnchor>
    <xdr:from>
      <xdr:col>8</xdr:col>
      <xdr:colOff>295275</xdr:colOff>
      <xdr:row>0</xdr:row>
      <xdr:rowOff>123825</xdr:rowOff>
    </xdr:from>
    <xdr:to>
      <xdr:col>12</xdr:col>
      <xdr:colOff>47625</xdr:colOff>
      <xdr:row>0</xdr:row>
      <xdr:rowOff>485775</xdr:rowOff>
    </xdr:to>
    <xdr:sp macro="" textlink="">
      <xdr:nvSpPr>
        <xdr:cNvPr id="40975" name="AutoShape 15">
          <a:hlinkClick xmlns:r="http://schemas.openxmlformats.org/officeDocument/2006/relationships" r:id="rId5"/>
        </xdr:cNvPr>
        <xdr:cNvSpPr>
          <a:spLocks noChangeArrowheads="1"/>
        </xdr:cNvSpPr>
      </xdr:nvSpPr>
      <xdr:spPr bwMode="auto">
        <a:xfrm>
          <a:off x="5210175" y="123825"/>
          <a:ext cx="1962150" cy="361950"/>
        </a:xfrm>
        <a:prstGeom prst="ribbon">
          <a:avLst>
            <a:gd name="adj1" fmla="val 12500"/>
            <a:gd name="adj2" fmla="val 50000"/>
          </a:avLst>
        </a:prstGeom>
        <a:solidFill>
          <a:srgbClr val="00CCFF"/>
        </a:solidFill>
        <a:ln w="9525">
          <a:solidFill>
            <a:srgbClr val="000000"/>
          </a:solidFill>
          <a:round/>
          <a:headEnd/>
          <a:tailEnd/>
        </a:ln>
        <a:effectLst/>
      </xdr:spPr>
      <xdr:txBody>
        <a:bodyPr vertOverflow="clip" wrap="square" lIns="36576" tIns="36576" rIns="0" bIns="0" anchor="t" upright="1"/>
        <a:lstStyle/>
        <a:p>
          <a:pPr algn="l" rtl="0">
            <a:defRPr sz="1000"/>
          </a:pPr>
          <a:r>
            <a:rPr lang="el-GR" sz="1100" b="1" i="0" strike="noStrike">
              <a:solidFill>
                <a:srgbClr val="000000"/>
              </a:solidFill>
              <a:latin typeface="Comic Sans MS"/>
            </a:rPr>
            <a:t>ΕΠΙΣΤΡΟΦΗ</a:t>
          </a:r>
        </a:p>
      </xdr:txBody>
    </xdr:sp>
    <xdr:clientData/>
  </xdr:twoCellAnchor>
  <xdr:twoCellAnchor>
    <xdr:from>
      <xdr:col>2</xdr:col>
      <xdr:colOff>238125</xdr:colOff>
      <xdr:row>16</xdr:row>
      <xdr:rowOff>0</xdr:rowOff>
    </xdr:from>
    <xdr:to>
      <xdr:col>8</xdr:col>
      <xdr:colOff>200025</xdr:colOff>
      <xdr:row>17</xdr:row>
      <xdr:rowOff>114300</xdr:rowOff>
    </xdr:to>
    <xdr:sp macro="" textlink="">
      <xdr:nvSpPr>
        <xdr:cNvPr id="40977" name="WordArt 17"/>
        <xdr:cNvSpPr>
          <a:spLocks noChangeArrowheads="1" noChangeShapeType="1" noTextEdit="1"/>
        </xdr:cNvSpPr>
      </xdr:nvSpPr>
      <xdr:spPr bwMode="auto">
        <a:xfrm>
          <a:off x="1095375" y="8801100"/>
          <a:ext cx="4019550" cy="304800"/>
        </a:xfrm>
        <a:prstGeom prst="rect">
          <a:avLst/>
        </a:prstGeom>
      </xdr:spPr>
      <xdr:txBody>
        <a:bodyPr wrap="none" fromWordArt="1">
          <a:prstTxWarp prst="textDoubleWave1">
            <a:avLst>
              <a:gd name="adj1" fmla="val 6500"/>
              <a:gd name="adj2" fmla="val 0"/>
            </a:avLst>
          </a:prstTxWarp>
        </a:bodyPr>
        <a:lstStyle/>
        <a:p>
          <a:pPr algn="ctr" rtl="0"/>
          <a:r>
            <a:rPr lang="el-GR" sz="3600" b="1" kern="10" spc="-360">
              <a:ln w="12700">
                <a:solidFill>
                  <a:srgbClr val="000099"/>
                </a:solidFill>
                <a:round/>
                <a:headEnd/>
                <a:tailEnd/>
              </a:ln>
              <a:solidFill>
                <a:srgbClr val="33CCFF"/>
              </a:solidFill>
              <a:effectLst>
                <a:outerShdw dist="125724" dir="18900000" algn="ctr" rotWithShape="0">
                  <a:srgbClr val="000099"/>
                </a:outerShdw>
              </a:effectLst>
              <a:latin typeface="Comic Sans MS"/>
            </a:rPr>
            <a:t>Κλάσματα μέχρι 30 ακέραιες μονάδες.</a:t>
          </a:r>
          <a:endParaRPr lang="en-GB" sz="3600" b="1" kern="10" spc="-360">
            <a:ln w="12700">
              <a:solidFill>
                <a:srgbClr val="000099"/>
              </a:solidFill>
              <a:round/>
              <a:headEnd/>
              <a:tailEnd/>
            </a:ln>
            <a:solidFill>
              <a:srgbClr val="33CCFF"/>
            </a:solidFill>
            <a:effectLst>
              <a:outerShdw dist="125724" dir="18900000" algn="ctr" rotWithShape="0">
                <a:srgbClr val="000099"/>
              </a:outerShdw>
            </a:effectLst>
            <a:latin typeface="Comic Sans MS"/>
          </a:endParaRPr>
        </a:p>
      </xdr:txBody>
    </xdr:sp>
    <xdr:clientData/>
  </xdr:twoCellAnchor>
  <xdr:twoCellAnchor>
    <xdr:from>
      <xdr:col>3</xdr:col>
      <xdr:colOff>361950</xdr:colOff>
      <xdr:row>18</xdr:row>
      <xdr:rowOff>57150</xdr:rowOff>
    </xdr:from>
    <xdr:to>
      <xdr:col>5</xdr:col>
      <xdr:colOff>495300</xdr:colOff>
      <xdr:row>22</xdr:row>
      <xdr:rowOff>171450</xdr:rowOff>
    </xdr:to>
    <xdr:sp macro="" textlink="">
      <xdr:nvSpPr>
        <xdr:cNvPr id="40978" name="AutoShape 18"/>
        <xdr:cNvSpPr>
          <a:spLocks noChangeArrowheads="1"/>
        </xdr:cNvSpPr>
      </xdr:nvSpPr>
      <xdr:spPr bwMode="auto">
        <a:xfrm>
          <a:off x="1895475" y="9334500"/>
          <a:ext cx="1485900" cy="1409700"/>
        </a:xfrm>
        <a:prstGeom prst="wedgeRectCallout">
          <a:avLst>
            <a:gd name="adj1" fmla="val -67306"/>
            <a:gd name="adj2" fmla="val -19593"/>
          </a:avLst>
        </a:prstGeom>
        <a:solidFill>
          <a:srgbClr val="00CCFF"/>
        </a:solidFill>
        <a:ln w="9525">
          <a:solidFill>
            <a:srgbClr val="000000"/>
          </a:solidFill>
          <a:miter lim="800000"/>
          <a:headEnd/>
          <a:tailEnd/>
        </a:ln>
        <a:effectLst/>
      </xdr:spPr>
      <xdr:txBody>
        <a:bodyPr vertOverflow="clip" wrap="square" lIns="36576" tIns="45720" rIns="0" bIns="0" anchor="t" upright="1"/>
        <a:lstStyle/>
        <a:p>
          <a:pPr algn="l" rtl="0">
            <a:defRPr sz="1000"/>
          </a:pPr>
          <a:r>
            <a:rPr lang="el-GR" sz="1400" b="1" i="0" strike="noStrike">
              <a:solidFill>
                <a:srgbClr val="000000"/>
              </a:solidFill>
              <a:latin typeface="Comic Sans MS"/>
            </a:rPr>
            <a:t>Γράψε πρώτα το καταχρηστικό κλάσμα και μετά μετάτρεψέ το σε μεικτό.</a:t>
          </a:r>
        </a:p>
      </xdr:txBody>
    </xdr:sp>
    <xdr:clientData/>
  </xdr:twoCellAnchor>
  <xdr:twoCellAnchor>
    <xdr:from>
      <xdr:col>1</xdr:col>
      <xdr:colOff>85725</xdr:colOff>
      <xdr:row>19</xdr:row>
      <xdr:rowOff>152400</xdr:rowOff>
    </xdr:from>
    <xdr:to>
      <xdr:col>1</xdr:col>
      <xdr:colOff>619125</xdr:colOff>
      <xdr:row>20</xdr:row>
      <xdr:rowOff>247650</xdr:rowOff>
    </xdr:to>
    <xdr:pic>
      <xdr:nvPicPr>
        <xdr:cNvPr id="3381543" name="Picture 19" descr="http://www.olympiafest.gr/images/films/cirkeline3.jpg"/>
        <xdr:cNvPicPr>
          <a:picLocks noChangeAspect="1" noChangeArrowheads="1"/>
        </xdr:cNvPicPr>
      </xdr:nvPicPr>
      <xdr:blipFill>
        <a:blip xmlns:r="http://schemas.openxmlformats.org/officeDocument/2006/relationships" r:embed="rId6" r:link="rId3" cstate="print"/>
        <a:srcRect/>
        <a:stretch>
          <a:fillRect/>
        </a:stretch>
      </xdr:blipFill>
      <xdr:spPr bwMode="auto">
        <a:xfrm>
          <a:off x="266700" y="9715500"/>
          <a:ext cx="533400" cy="504825"/>
        </a:xfrm>
        <a:prstGeom prst="rect">
          <a:avLst/>
        </a:prstGeom>
        <a:noFill/>
        <a:ln w="9525">
          <a:noFill/>
          <a:miter lim="800000"/>
          <a:headEnd/>
          <a:tailEnd/>
        </a:ln>
      </xdr:spPr>
    </xdr:pic>
    <xdr:clientData/>
  </xdr:twoCellAnchor>
  <xdr:twoCellAnchor>
    <xdr:from>
      <xdr:col>1</xdr:col>
      <xdr:colOff>438150</xdr:colOff>
      <xdr:row>23</xdr:row>
      <xdr:rowOff>66675</xdr:rowOff>
    </xdr:from>
    <xdr:to>
      <xdr:col>10</xdr:col>
      <xdr:colOff>419100</xdr:colOff>
      <xdr:row>23</xdr:row>
      <xdr:rowOff>342900</xdr:rowOff>
    </xdr:to>
    <xdr:sp macro="" textlink="">
      <xdr:nvSpPr>
        <xdr:cNvPr id="40980" name="AutoShape 20"/>
        <xdr:cNvSpPr>
          <a:spLocks noChangeArrowheads="1"/>
        </xdr:cNvSpPr>
      </xdr:nvSpPr>
      <xdr:spPr bwMode="auto">
        <a:xfrm>
          <a:off x="619125" y="10829925"/>
          <a:ext cx="6067425" cy="276225"/>
        </a:xfrm>
        <a:prstGeom prst="wedgeRectCallout">
          <a:avLst>
            <a:gd name="adj1" fmla="val 36657"/>
            <a:gd name="adj2" fmla="val 129310"/>
          </a:avLst>
        </a:prstGeom>
        <a:solidFill>
          <a:srgbClr val="00CCFF"/>
        </a:solidFill>
        <a:ln w="9525">
          <a:solidFill>
            <a:srgbClr val="000000"/>
          </a:solidFill>
          <a:miter lim="800000"/>
          <a:headEnd/>
          <a:tailEnd/>
        </a:ln>
        <a:effectLst/>
      </xdr:spPr>
      <xdr:txBody>
        <a:bodyPr vertOverflow="clip" wrap="square" lIns="36576" tIns="41148" rIns="36576" bIns="41148" anchor="ctr" upright="1"/>
        <a:lstStyle/>
        <a:p>
          <a:pPr algn="ctr" rtl="0">
            <a:defRPr sz="1000"/>
          </a:pPr>
          <a:r>
            <a:rPr lang="el-GR" sz="1200" b="1" i="0" strike="noStrike">
              <a:solidFill>
                <a:srgbClr val="000000"/>
              </a:solidFill>
              <a:latin typeface="Comic Sans MS"/>
            </a:rPr>
            <a:t>Να οι ακέραιες μονάδες που έχει το κλάσμα που έγραψες.</a:t>
          </a:r>
        </a:p>
      </xdr:txBody>
    </xdr:sp>
    <xdr:clientData/>
  </xdr:twoCellAnchor>
  <xdr:twoCellAnchor>
    <xdr:from>
      <xdr:col>5</xdr:col>
      <xdr:colOff>276225</xdr:colOff>
      <xdr:row>27</xdr:row>
      <xdr:rowOff>104775</xdr:rowOff>
    </xdr:from>
    <xdr:to>
      <xdr:col>9</xdr:col>
      <xdr:colOff>85725</xdr:colOff>
      <xdr:row>29</xdr:row>
      <xdr:rowOff>161925</xdr:rowOff>
    </xdr:to>
    <xdr:sp macro="" textlink="">
      <xdr:nvSpPr>
        <xdr:cNvPr id="40981" name="AutoShape 21">
          <a:hlinkClick xmlns:r="http://schemas.openxmlformats.org/officeDocument/2006/relationships" r:id="rId7"/>
        </xdr:cNvPr>
        <xdr:cNvSpPr>
          <a:spLocks noChangeArrowheads="1"/>
        </xdr:cNvSpPr>
      </xdr:nvSpPr>
      <xdr:spPr bwMode="auto">
        <a:xfrm>
          <a:off x="3162300" y="15373350"/>
          <a:ext cx="2514600" cy="438150"/>
        </a:xfrm>
        <a:prstGeom prst="ellipseRibbon2">
          <a:avLst>
            <a:gd name="adj1" fmla="val 25000"/>
            <a:gd name="adj2" fmla="val 50000"/>
            <a:gd name="adj3" fmla="val 12500"/>
          </a:avLst>
        </a:prstGeom>
        <a:solidFill>
          <a:srgbClr val="00CCFF"/>
        </a:solidFill>
        <a:ln w="9525">
          <a:solidFill>
            <a:srgbClr val="000000"/>
          </a:solidFill>
          <a:round/>
          <a:headEnd/>
          <a:tailEnd/>
        </a:ln>
        <a:effectLst/>
      </xdr:spPr>
      <xdr:txBody>
        <a:bodyPr vertOverflow="clip" wrap="square" lIns="36576" tIns="45720" rIns="0" bIns="0" anchor="t" upright="1"/>
        <a:lstStyle/>
        <a:p>
          <a:pPr algn="l" rtl="0">
            <a:defRPr sz="1000"/>
          </a:pPr>
          <a:r>
            <a:rPr lang="el-GR" sz="1400" b="1" i="0" strike="noStrike">
              <a:solidFill>
                <a:srgbClr val="000000"/>
              </a:solidFill>
              <a:latin typeface="Comic Sans MS"/>
            </a:rPr>
            <a:t>ΕΠΙΣΤΡΟΦΗ</a:t>
          </a:r>
        </a:p>
      </xdr:txBody>
    </xdr:sp>
    <xdr:clientData/>
  </xdr:twoCellAnchor>
  <xdr:twoCellAnchor>
    <xdr:from>
      <xdr:col>8</xdr:col>
      <xdr:colOff>295275</xdr:colOff>
      <xdr:row>15</xdr:row>
      <xdr:rowOff>838200</xdr:rowOff>
    </xdr:from>
    <xdr:to>
      <xdr:col>12</xdr:col>
      <xdr:colOff>47625</xdr:colOff>
      <xdr:row>17</xdr:row>
      <xdr:rowOff>0</xdr:rowOff>
    </xdr:to>
    <xdr:sp macro="" textlink="">
      <xdr:nvSpPr>
        <xdr:cNvPr id="40982" name="AutoShape 22">
          <a:hlinkClick xmlns:r="http://schemas.openxmlformats.org/officeDocument/2006/relationships" r:id="rId8"/>
        </xdr:cNvPr>
        <xdr:cNvSpPr>
          <a:spLocks noChangeArrowheads="1"/>
        </xdr:cNvSpPr>
      </xdr:nvSpPr>
      <xdr:spPr bwMode="auto">
        <a:xfrm>
          <a:off x="5210175" y="8782050"/>
          <a:ext cx="1962150" cy="209550"/>
        </a:xfrm>
        <a:prstGeom prst="ribbon">
          <a:avLst>
            <a:gd name="adj1" fmla="val 12500"/>
            <a:gd name="adj2" fmla="val 50000"/>
          </a:avLst>
        </a:prstGeom>
        <a:solidFill>
          <a:srgbClr val="00CCFF"/>
        </a:solidFill>
        <a:ln w="9525">
          <a:solidFill>
            <a:srgbClr val="000000"/>
          </a:solidFill>
          <a:round/>
          <a:headEnd/>
          <a:tailEnd/>
        </a:ln>
        <a:effectLst/>
      </xdr:spPr>
      <xdr:txBody>
        <a:bodyPr vertOverflow="clip" wrap="square" lIns="36576" tIns="36576" rIns="0" bIns="0" anchor="t" upright="1"/>
        <a:lstStyle/>
        <a:p>
          <a:pPr algn="l" rtl="0">
            <a:defRPr sz="1000"/>
          </a:pPr>
          <a:r>
            <a:rPr lang="el-GR" sz="1100" b="1" i="0" strike="noStrike">
              <a:solidFill>
                <a:srgbClr val="000000"/>
              </a:solidFill>
              <a:latin typeface="Comic Sans MS"/>
            </a:rPr>
            <a:t>ΕΠΙΣΤΡΟΦΗ</a:t>
          </a:r>
        </a:p>
      </xdr:txBody>
    </xdr:sp>
    <xdr:clientData/>
  </xdr:twoCellAnchor>
  <xdr:twoCellAnchor>
    <xdr:from>
      <xdr:col>0</xdr:col>
      <xdr:colOff>57150</xdr:colOff>
      <xdr:row>15</xdr:row>
      <xdr:rowOff>85725</xdr:rowOff>
    </xdr:from>
    <xdr:to>
      <xdr:col>10</xdr:col>
      <xdr:colOff>409575</xdr:colOff>
      <xdr:row>15</xdr:row>
      <xdr:rowOff>647700</xdr:rowOff>
    </xdr:to>
    <xdr:sp macro="" textlink="">
      <xdr:nvSpPr>
        <xdr:cNvPr id="40983" name="WordArt 23"/>
        <xdr:cNvSpPr>
          <a:spLocks noChangeArrowheads="1" noChangeShapeType="1" noTextEdit="1"/>
        </xdr:cNvSpPr>
      </xdr:nvSpPr>
      <xdr:spPr bwMode="auto">
        <a:xfrm>
          <a:off x="57150" y="8029575"/>
          <a:ext cx="6619875" cy="561975"/>
        </a:xfrm>
        <a:prstGeom prst="rect">
          <a:avLst/>
        </a:prstGeom>
      </xdr:spPr>
      <xdr:txBody>
        <a:bodyPr wrap="none" fromWordArt="1">
          <a:prstTxWarp prst="textPlain">
            <a:avLst>
              <a:gd name="adj" fmla="val 50000"/>
            </a:avLst>
          </a:prstTxWarp>
        </a:bodyPr>
        <a:lstStyle/>
        <a:p>
          <a:pPr algn="ctr" rtl="0"/>
          <a:r>
            <a:rPr lang="el-GR" sz="3600" kern="10" spc="0">
              <a:ln w="9525">
                <a:solidFill>
                  <a:srgbClr val="000000"/>
                </a:solidFill>
                <a:round/>
                <a:headEnd/>
                <a:tailEnd/>
              </a:ln>
              <a:solidFill>
                <a:srgbClr val="3366FF"/>
              </a:solidFill>
              <a:effectLst/>
              <a:latin typeface="Arial Black"/>
            </a:rPr>
            <a:t>Μετάτρεψε το καταχρηστικό κλάσμα σε μεικτό.</a:t>
          </a:r>
          <a:endParaRPr lang="en-GB" sz="3600" kern="10" spc="0">
            <a:ln w="9525">
              <a:solidFill>
                <a:srgbClr val="000000"/>
              </a:solidFill>
              <a:round/>
              <a:headEnd/>
              <a:tailEnd/>
            </a:ln>
            <a:solidFill>
              <a:srgbClr val="3366FF"/>
            </a:solidFill>
            <a:effectLst/>
            <a:latin typeface="Arial Black"/>
          </a:endParaRPr>
        </a:p>
      </xdr:txBody>
    </xdr:sp>
    <xdr:clientData/>
  </xdr:twoCellAnchor>
  <xdr:twoCellAnchor>
    <xdr:from>
      <xdr:col>9</xdr:col>
      <xdr:colOff>76200</xdr:colOff>
      <xdr:row>17</xdr:row>
      <xdr:rowOff>238125</xdr:rowOff>
    </xdr:from>
    <xdr:to>
      <xdr:col>10</xdr:col>
      <xdr:colOff>390525</xdr:colOff>
      <xdr:row>22</xdr:row>
      <xdr:rowOff>161925</xdr:rowOff>
    </xdr:to>
    <xdr:graphicFrame macro="">
      <xdr:nvGraphicFramePr>
        <xdr:cNvPr id="3381548"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238125</xdr:colOff>
      <xdr:row>32</xdr:row>
      <xdr:rowOff>0</xdr:rowOff>
    </xdr:from>
    <xdr:to>
      <xdr:col>8</xdr:col>
      <xdr:colOff>200025</xdr:colOff>
      <xdr:row>33</xdr:row>
      <xdr:rowOff>114300</xdr:rowOff>
    </xdr:to>
    <xdr:sp macro="" textlink="">
      <xdr:nvSpPr>
        <xdr:cNvPr id="40986" name="WordArt 26"/>
        <xdr:cNvSpPr>
          <a:spLocks noChangeArrowheads="1" noChangeShapeType="1" noTextEdit="1"/>
        </xdr:cNvSpPr>
      </xdr:nvSpPr>
      <xdr:spPr bwMode="auto">
        <a:xfrm>
          <a:off x="1095375" y="17068800"/>
          <a:ext cx="4019550" cy="304800"/>
        </a:xfrm>
        <a:prstGeom prst="rect">
          <a:avLst/>
        </a:prstGeom>
      </xdr:spPr>
      <xdr:txBody>
        <a:bodyPr wrap="none" fromWordArt="1">
          <a:prstTxWarp prst="textDoubleWave1">
            <a:avLst>
              <a:gd name="adj1" fmla="val 6500"/>
              <a:gd name="adj2" fmla="val 0"/>
            </a:avLst>
          </a:prstTxWarp>
        </a:bodyPr>
        <a:lstStyle/>
        <a:p>
          <a:pPr algn="ctr" rtl="0"/>
          <a:r>
            <a:rPr lang="el-GR" sz="3600" b="1" kern="10" spc="-360">
              <a:ln w="12700">
                <a:solidFill>
                  <a:srgbClr val="000099"/>
                </a:solidFill>
                <a:round/>
                <a:headEnd/>
                <a:tailEnd/>
              </a:ln>
              <a:solidFill>
                <a:srgbClr val="33CCFF"/>
              </a:solidFill>
              <a:effectLst>
                <a:outerShdw dist="125724" dir="18900000" algn="ctr" rotWithShape="0">
                  <a:srgbClr val="000099"/>
                </a:outerShdw>
              </a:effectLst>
              <a:latin typeface="Comic Sans MS"/>
            </a:rPr>
            <a:t>Κλάσματα μέχρι 30 ακέραιες μονάδες.</a:t>
          </a:r>
          <a:endParaRPr lang="en-GB" sz="3600" b="1" kern="10" spc="-360">
            <a:ln w="12700">
              <a:solidFill>
                <a:srgbClr val="000099"/>
              </a:solidFill>
              <a:round/>
              <a:headEnd/>
              <a:tailEnd/>
            </a:ln>
            <a:solidFill>
              <a:srgbClr val="33CCFF"/>
            </a:solidFill>
            <a:effectLst>
              <a:outerShdw dist="125724" dir="18900000" algn="ctr" rotWithShape="0">
                <a:srgbClr val="000099"/>
              </a:outerShdw>
            </a:effectLst>
            <a:latin typeface="Comic Sans MS"/>
          </a:endParaRPr>
        </a:p>
      </xdr:txBody>
    </xdr:sp>
    <xdr:clientData/>
  </xdr:twoCellAnchor>
  <xdr:twoCellAnchor>
    <xdr:from>
      <xdr:col>3</xdr:col>
      <xdr:colOff>352425</xdr:colOff>
      <xdr:row>34</xdr:row>
      <xdr:rowOff>38100</xdr:rowOff>
    </xdr:from>
    <xdr:to>
      <xdr:col>5</xdr:col>
      <xdr:colOff>504825</xdr:colOff>
      <xdr:row>38</xdr:row>
      <xdr:rowOff>171450</xdr:rowOff>
    </xdr:to>
    <xdr:sp macro="" textlink="">
      <xdr:nvSpPr>
        <xdr:cNvPr id="40987" name="AutoShape 27"/>
        <xdr:cNvSpPr>
          <a:spLocks noChangeArrowheads="1"/>
        </xdr:cNvSpPr>
      </xdr:nvSpPr>
      <xdr:spPr bwMode="auto">
        <a:xfrm>
          <a:off x="1885950" y="17583150"/>
          <a:ext cx="1504950" cy="1428750"/>
        </a:xfrm>
        <a:prstGeom prst="wedgeRectCallout">
          <a:avLst>
            <a:gd name="adj1" fmla="val -70255"/>
            <a:gd name="adj2" fmla="val -20667"/>
          </a:avLst>
        </a:prstGeom>
        <a:solidFill>
          <a:srgbClr val="00CCFF"/>
        </a:solidFill>
        <a:ln w="9525">
          <a:solidFill>
            <a:srgbClr val="000000"/>
          </a:solidFill>
          <a:miter lim="800000"/>
          <a:headEnd/>
          <a:tailEnd/>
        </a:ln>
        <a:effectLst/>
      </xdr:spPr>
      <xdr:txBody>
        <a:bodyPr vertOverflow="clip" wrap="square" lIns="36576" tIns="45720" rIns="0" bIns="0" anchor="t" upright="1"/>
        <a:lstStyle/>
        <a:p>
          <a:pPr algn="l" rtl="0">
            <a:defRPr sz="1000"/>
          </a:pPr>
          <a:r>
            <a:rPr lang="el-GR" sz="1400" b="1" i="0" strike="noStrike">
              <a:solidFill>
                <a:srgbClr val="000000"/>
              </a:solidFill>
              <a:latin typeface="Comic Sans MS"/>
            </a:rPr>
            <a:t>Γράψε πρώτα το μεικτό κλάσμα και μετά μετάτρεψε το σε καταχρηστικό.</a:t>
          </a:r>
        </a:p>
      </xdr:txBody>
    </xdr:sp>
    <xdr:clientData/>
  </xdr:twoCellAnchor>
  <xdr:twoCellAnchor>
    <xdr:from>
      <xdr:col>8</xdr:col>
      <xdr:colOff>57150</xdr:colOff>
      <xdr:row>35</xdr:row>
      <xdr:rowOff>161925</xdr:rowOff>
    </xdr:from>
    <xdr:to>
      <xdr:col>9</xdr:col>
      <xdr:colOff>0</xdr:colOff>
      <xdr:row>36</xdr:row>
      <xdr:rowOff>257175</xdr:rowOff>
    </xdr:to>
    <xdr:pic>
      <xdr:nvPicPr>
        <xdr:cNvPr id="3381551" name="Picture 28" descr="http://www.olympiafest.gr/images/films/cirkeline3.jpg"/>
        <xdr:cNvPicPr>
          <a:picLocks noChangeAspect="1" noChangeArrowheads="1"/>
        </xdr:cNvPicPr>
      </xdr:nvPicPr>
      <xdr:blipFill>
        <a:blip xmlns:r="http://schemas.openxmlformats.org/officeDocument/2006/relationships" r:embed="rId10" r:link="rId3" cstate="print"/>
        <a:srcRect/>
        <a:stretch>
          <a:fillRect/>
        </a:stretch>
      </xdr:blipFill>
      <xdr:spPr bwMode="auto">
        <a:xfrm>
          <a:off x="4972050" y="17992725"/>
          <a:ext cx="619125" cy="504825"/>
        </a:xfrm>
        <a:prstGeom prst="rect">
          <a:avLst/>
        </a:prstGeom>
        <a:noFill/>
        <a:ln w="9525">
          <a:noFill/>
          <a:miter lim="800000"/>
          <a:headEnd/>
          <a:tailEnd/>
        </a:ln>
      </xdr:spPr>
    </xdr:pic>
    <xdr:clientData/>
  </xdr:twoCellAnchor>
  <xdr:twoCellAnchor>
    <xdr:from>
      <xdr:col>1</xdr:col>
      <xdr:colOff>438150</xdr:colOff>
      <xdr:row>39</xdr:row>
      <xdr:rowOff>66675</xdr:rowOff>
    </xdr:from>
    <xdr:to>
      <xdr:col>10</xdr:col>
      <xdr:colOff>419100</xdr:colOff>
      <xdr:row>39</xdr:row>
      <xdr:rowOff>342900</xdr:rowOff>
    </xdr:to>
    <xdr:sp macro="" textlink="">
      <xdr:nvSpPr>
        <xdr:cNvPr id="40989" name="AutoShape 29"/>
        <xdr:cNvSpPr>
          <a:spLocks noChangeArrowheads="1"/>
        </xdr:cNvSpPr>
      </xdr:nvSpPr>
      <xdr:spPr bwMode="auto">
        <a:xfrm>
          <a:off x="619125" y="19097625"/>
          <a:ext cx="6067425" cy="276225"/>
        </a:xfrm>
        <a:prstGeom prst="wedgeRectCallout">
          <a:avLst>
            <a:gd name="adj1" fmla="val 36657"/>
            <a:gd name="adj2" fmla="val 129310"/>
          </a:avLst>
        </a:prstGeom>
        <a:solidFill>
          <a:srgbClr val="00CCFF"/>
        </a:solidFill>
        <a:ln w="9525">
          <a:solidFill>
            <a:srgbClr val="000000"/>
          </a:solidFill>
          <a:miter lim="800000"/>
          <a:headEnd/>
          <a:tailEnd/>
        </a:ln>
        <a:effectLst/>
      </xdr:spPr>
      <xdr:txBody>
        <a:bodyPr vertOverflow="clip" wrap="square" lIns="36576" tIns="41148" rIns="36576" bIns="41148" anchor="ctr" upright="1"/>
        <a:lstStyle/>
        <a:p>
          <a:pPr algn="ctr" rtl="0">
            <a:defRPr sz="1000"/>
          </a:pPr>
          <a:r>
            <a:rPr lang="el-GR" sz="1200" b="1" i="0" strike="noStrike">
              <a:solidFill>
                <a:srgbClr val="000000"/>
              </a:solidFill>
              <a:latin typeface="Comic Sans MS"/>
            </a:rPr>
            <a:t>Να οι ακέραιες μονάδες που έχει το κλάσμα που έγραψες.</a:t>
          </a:r>
        </a:p>
      </xdr:txBody>
    </xdr:sp>
    <xdr:clientData/>
  </xdr:twoCellAnchor>
  <xdr:twoCellAnchor>
    <xdr:from>
      <xdr:col>5</xdr:col>
      <xdr:colOff>276225</xdr:colOff>
      <xdr:row>43</xdr:row>
      <xdr:rowOff>104775</xdr:rowOff>
    </xdr:from>
    <xdr:to>
      <xdr:col>9</xdr:col>
      <xdr:colOff>85725</xdr:colOff>
      <xdr:row>45</xdr:row>
      <xdr:rowOff>161925</xdr:rowOff>
    </xdr:to>
    <xdr:sp macro="" textlink="">
      <xdr:nvSpPr>
        <xdr:cNvPr id="40990" name="AutoShape 30">
          <a:hlinkClick xmlns:r="http://schemas.openxmlformats.org/officeDocument/2006/relationships" r:id="rId11"/>
        </xdr:cNvPr>
        <xdr:cNvSpPr>
          <a:spLocks noChangeArrowheads="1"/>
        </xdr:cNvSpPr>
      </xdr:nvSpPr>
      <xdr:spPr bwMode="auto">
        <a:xfrm>
          <a:off x="3162300" y="23641050"/>
          <a:ext cx="2514600" cy="438150"/>
        </a:xfrm>
        <a:prstGeom prst="ellipseRibbon2">
          <a:avLst>
            <a:gd name="adj1" fmla="val 25000"/>
            <a:gd name="adj2" fmla="val 50000"/>
            <a:gd name="adj3" fmla="val 12500"/>
          </a:avLst>
        </a:prstGeom>
        <a:solidFill>
          <a:srgbClr val="00CCFF"/>
        </a:solidFill>
        <a:ln w="9525">
          <a:solidFill>
            <a:srgbClr val="000000"/>
          </a:solidFill>
          <a:round/>
          <a:headEnd/>
          <a:tailEnd/>
        </a:ln>
        <a:effectLst/>
      </xdr:spPr>
      <xdr:txBody>
        <a:bodyPr vertOverflow="clip" wrap="square" lIns="36576" tIns="45720" rIns="0" bIns="0" anchor="t" upright="1"/>
        <a:lstStyle/>
        <a:p>
          <a:pPr algn="l" rtl="0">
            <a:defRPr sz="1000"/>
          </a:pPr>
          <a:r>
            <a:rPr lang="el-GR" sz="1400" b="1" i="0" strike="noStrike">
              <a:solidFill>
                <a:srgbClr val="000000"/>
              </a:solidFill>
              <a:latin typeface="Comic Sans MS"/>
            </a:rPr>
            <a:t>ΕΠΙΣΤΡΟΦΗ</a:t>
          </a:r>
        </a:p>
      </xdr:txBody>
    </xdr:sp>
    <xdr:clientData/>
  </xdr:twoCellAnchor>
  <xdr:twoCellAnchor>
    <xdr:from>
      <xdr:col>8</xdr:col>
      <xdr:colOff>295275</xdr:colOff>
      <xdr:row>31</xdr:row>
      <xdr:rowOff>838200</xdr:rowOff>
    </xdr:from>
    <xdr:to>
      <xdr:col>12</xdr:col>
      <xdr:colOff>47625</xdr:colOff>
      <xdr:row>33</xdr:row>
      <xdr:rowOff>0</xdr:rowOff>
    </xdr:to>
    <xdr:sp macro="" textlink="">
      <xdr:nvSpPr>
        <xdr:cNvPr id="40991" name="AutoShape 31">
          <a:hlinkClick xmlns:r="http://schemas.openxmlformats.org/officeDocument/2006/relationships" r:id="rId12"/>
        </xdr:cNvPr>
        <xdr:cNvSpPr>
          <a:spLocks noChangeArrowheads="1"/>
        </xdr:cNvSpPr>
      </xdr:nvSpPr>
      <xdr:spPr bwMode="auto">
        <a:xfrm>
          <a:off x="5210175" y="17049750"/>
          <a:ext cx="1962150" cy="209550"/>
        </a:xfrm>
        <a:prstGeom prst="ribbon">
          <a:avLst>
            <a:gd name="adj1" fmla="val 12500"/>
            <a:gd name="adj2" fmla="val 50000"/>
          </a:avLst>
        </a:prstGeom>
        <a:solidFill>
          <a:srgbClr val="00CCFF"/>
        </a:solidFill>
        <a:ln w="9525">
          <a:solidFill>
            <a:srgbClr val="000000"/>
          </a:solidFill>
          <a:round/>
          <a:headEnd/>
          <a:tailEnd/>
        </a:ln>
        <a:effectLst/>
      </xdr:spPr>
      <xdr:txBody>
        <a:bodyPr vertOverflow="clip" wrap="square" lIns="36576" tIns="36576" rIns="0" bIns="0" anchor="t" upright="1"/>
        <a:lstStyle/>
        <a:p>
          <a:pPr algn="l" rtl="0">
            <a:defRPr sz="1000"/>
          </a:pPr>
          <a:r>
            <a:rPr lang="el-GR" sz="1100" b="1" i="0" strike="noStrike">
              <a:solidFill>
                <a:srgbClr val="000000"/>
              </a:solidFill>
              <a:latin typeface="Comic Sans MS"/>
            </a:rPr>
            <a:t>ΕΠΙΣΤΡΟΦΗ</a:t>
          </a:r>
        </a:p>
      </xdr:txBody>
    </xdr:sp>
    <xdr:clientData/>
  </xdr:twoCellAnchor>
  <xdr:twoCellAnchor>
    <xdr:from>
      <xdr:col>0</xdr:col>
      <xdr:colOff>57150</xdr:colOff>
      <xdr:row>31</xdr:row>
      <xdr:rowOff>85725</xdr:rowOff>
    </xdr:from>
    <xdr:to>
      <xdr:col>10</xdr:col>
      <xdr:colOff>409575</xdr:colOff>
      <xdr:row>31</xdr:row>
      <xdr:rowOff>647700</xdr:rowOff>
    </xdr:to>
    <xdr:sp macro="" textlink="">
      <xdr:nvSpPr>
        <xdr:cNvPr id="40992" name="WordArt 32"/>
        <xdr:cNvSpPr>
          <a:spLocks noChangeArrowheads="1" noChangeShapeType="1" noTextEdit="1"/>
        </xdr:cNvSpPr>
      </xdr:nvSpPr>
      <xdr:spPr bwMode="auto">
        <a:xfrm>
          <a:off x="57150" y="16297275"/>
          <a:ext cx="6619875" cy="561975"/>
        </a:xfrm>
        <a:prstGeom prst="rect">
          <a:avLst/>
        </a:prstGeom>
      </xdr:spPr>
      <xdr:txBody>
        <a:bodyPr wrap="none" fromWordArt="1">
          <a:prstTxWarp prst="textPlain">
            <a:avLst>
              <a:gd name="adj" fmla="val 50000"/>
            </a:avLst>
          </a:prstTxWarp>
        </a:bodyPr>
        <a:lstStyle/>
        <a:p>
          <a:pPr algn="ctr" rtl="0"/>
          <a:r>
            <a:rPr lang="el-GR" sz="3600" kern="10" spc="0">
              <a:ln w="9525">
                <a:solidFill>
                  <a:srgbClr val="000000"/>
                </a:solidFill>
                <a:round/>
                <a:headEnd/>
                <a:tailEnd/>
              </a:ln>
              <a:solidFill>
                <a:srgbClr val="FF0000"/>
              </a:solidFill>
              <a:effectLst/>
              <a:latin typeface="Arial Black"/>
            </a:rPr>
            <a:t>Μετάτρεψε το μεικτό κλάσμα σε καταχρηστικό.</a:t>
          </a:r>
          <a:endParaRPr lang="en-GB" sz="3600" kern="10" spc="0">
            <a:ln w="9525">
              <a:solidFill>
                <a:srgbClr val="000000"/>
              </a:solidFill>
              <a:round/>
              <a:headEnd/>
              <a:tailEnd/>
            </a:ln>
            <a:solidFill>
              <a:srgbClr val="FF0000"/>
            </a:solidFill>
            <a:effectLst/>
            <a:latin typeface="Arial Black"/>
          </a:endParaRPr>
        </a:p>
      </xdr:txBody>
    </xdr:sp>
    <xdr:clientData/>
  </xdr:twoCellAnchor>
  <xdr:twoCellAnchor>
    <xdr:from>
      <xdr:col>5</xdr:col>
      <xdr:colOff>495300</xdr:colOff>
      <xdr:row>20</xdr:row>
      <xdr:rowOff>57150</xdr:rowOff>
    </xdr:from>
    <xdr:to>
      <xdr:col>5</xdr:col>
      <xdr:colOff>495300</xdr:colOff>
      <xdr:row>20</xdr:row>
      <xdr:rowOff>238125</xdr:rowOff>
    </xdr:to>
    <xdr:sp macro="" textlink="">
      <xdr:nvSpPr>
        <xdr:cNvPr id="3381556" name="Line 35"/>
        <xdr:cNvSpPr>
          <a:spLocks noChangeShapeType="1"/>
        </xdr:cNvSpPr>
      </xdr:nvSpPr>
      <xdr:spPr bwMode="auto">
        <a:xfrm>
          <a:off x="3381375" y="10029825"/>
          <a:ext cx="0" cy="180975"/>
        </a:xfrm>
        <a:prstGeom prst="line">
          <a:avLst/>
        </a:prstGeom>
        <a:noFill/>
        <a:ln w="9525">
          <a:solidFill>
            <a:srgbClr val="00CCFF"/>
          </a:solidFill>
          <a:round/>
          <a:headEnd/>
          <a:tailEnd/>
        </a:ln>
      </xdr:spPr>
    </xdr:sp>
    <xdr:clientData/>
  </xdr:twoCellAnchor>
  <xdr:twoCellAnchor>
    <xdr:from>
      <xdr:col>5</xdr:col>
      <xdr:colOff>504825</xdr:colOff>
      <xdr:row>36</xdr:row>
      <xdr:rowOff>47625</xdr:rowOff>
    </xdr:from>
    <xdr:to>
      <xdr:col>5</xdr:col>
      <xdr:colOff>504825</xdr:colOff>
      <xdr:row>36</xdr:row>
      <xdr:rowOff>228600</xdr:rowOff>
    </xdr:to>
    <xdr:sp macro="" textlink="">
      <xdr:nvSpPr>
        <xdr:cNvPr id="3381557" name="Line 41"/>
        <xdr:cNvSpPr>
          <a:spLocks noChangeShapeType="1"/>
        </xdr:cNvSpPr>
      </xdr:nvSpPr>
      <xdr:spPr bwMode="auto">
        <a:xfrm>
          <a:off x="3390900" y="18288000"/>
          <a:ext cx="0" cy="180975"/>
        </a:xfrm>
        <a:prstGeom prst="line">
          <a:avLst/>
        </a:prstGeom>
        <a:noFill/>
        <a:ln w="15875">
          <a:solidFill>
            <a:srgbClr val="00CCFF"/>
          </a:solidFill>
          <a:round/>
          <a:headEnd/>
          <a:tailEnd/>
        </a:ln>
      </xdr:spPr>
    </xdr:sp>
    <xdr:clientData/>
  </xdr:twoCellAnchor>
  <xdr:twoCellAnchor>
    <xdr:from>
      <xdr:col>9</xdr:col>
      <xdr:colOff>133350</xdr:colOff>
      <xdr:row>34</xdr:row>
      <xdr:rowOff>123825</xdr:rowOff>
    </xdr:from>
    <xdr:to>
      <xdr:col>10</xdr:col>
      <xdr:colOff>581025</xdr:colOff>
      <xdr:row>38</xdr:row>
      <xdr:rowOff>171450</xdr:rowOff>
    </xdr:to>
    <xdr:graphicFrame macro="">
      <xdr:nvGraphicFramePr>
        <xdr:cNvPr id="3381558"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495300</xdr:colOff>
      <xdr:row>46</xdr:row>
      <xdr:rowOff>695325</xdr:rowOff>
    </xdr:from>
    <xdr:to>
      <xdr:col>8</xdr:col>
      <xdr:colOff>180975</xdr:colOff>
      <xdr:row>47</xdr:row>
      <xdr:rowOff>104775</xdr:rowOff>
    </xdr:to>
    <xdr:sp macro="" textlink="">
      <xdr:nvSpPr>
        <xdr:cNvPr id="41006" name="WordArt 46"/>
        <xdr:cNvSpPr>
          <a:spLocks noChangeArrowheads="1" noChangeShapeType="1" noTextEdit="1"/>
        </xdr:cNvSpPr>
      </xdr:nvSpPr>
      <xdr:spPr bwMode="auto">
        <a:xfrm>
          <a:off x="1352550" y="24803100"/>
          <a:ext cx="3743325" cy="466725"/>
        </a:xfrm>
        <a:prstGeom prst="rect">
          <a:avLst/>
        </a:prstGeom>
      </xdr:spPr>
      <xdr:txBody>
        <a:bodyPr wrap="none" fromWordArt="1">
          <a:prstTxWarp prst="textPlain">
            <a:avLst>
              <a:gd name="adj" fmla="val 50000"/>
            </a:avLst>
          </a:prstTxWarp>
        </a:bodyPr>
        <a:lstStyle/>
        <a:p>
          <a:pPr algn="ctr" rtl="0"/>
          <a:r>
            <a:rPr lang="el-GR" sz="3600" kern="10" spc="0">
              <a:ln w="9525">
                <a:solidFill>
                  <a:srgbClr val="000000"/>
                </a:solidFill>
                <a:round/>
                <a:headEnd/>
                <a:tailEnd/>
              </a:ln>
              <a:solidFill>
                <a:srgbClr val="FF0000"/>
              </a:solidFill>
              <a:effectLst/>
              <a:latin typeface="Arial Black"/>
            </a:rPr>
            <a:t>Κι άλλες ασκήσεις</a:t>
          </a:r>
          <a:endParaRPr lang="en-GB" sz="3600" kern="10" spc="0">
            <a:ln w="9525">
              <a:solidFill>
                <a:srgbClr val="000000"/>
              </a:solidFill>
              <a:round/>
              <a:headEnd/>
              <a:tailEnd/>
            </a:ln>
            <a:solidFill>
              <a:srgbClr val="FF0000"/>
            </a:solidFill>
            <a:effectLst/>
            <a:latin typeface="Arial Black"/>
          </a:endParaRPr>
        </a:p>
      </xdr:txBody>
    </xdr:sp>
    <xdr:clientData/>
  </xdr:twoCellAnchor>
  <xdr:twoCellAnchor>
    <xdr:from>
      <xdr:col>1</xdr:col>
      <xdr:colOff>342900</xdr:colOff>
      <xdr:row>49</xdr:row>
      <xdr:rowOff>466725</xdr:rowOff>
    </xdr:from>
    <xdr:to>
      <xdr:col>1</xdr:col>
      <xdr:colOff>342900</xdr:colOff>
      <xdr:row>50</xdr:row>
      <xdr:rowOff>161925</xdr:rowOff>
    </xdr:to>
    <xdr:sp macro="" textlink="">
      <xdr:nvSpPr>
        <xdr:cNvPr id="3381560" name="Line 47"/>
        <xdr:cNvSpPr>
          <a:spLocks noChangeShapeType="1"/>
        </xdr:cNvSpPr>
      </xdr:nvSpPr>
      <xdr:spPr bwMode="auto">
        <a:xfrm>
          <a:off x="523875" y="26546175"/>
          <a:ext cx="0" cy="276225"/>
        </a:xfrm>
        <a:prstGeom prst="line">
          <a:avLst/>
        </a:prstGeom>
        <a:noFill/>
        <a:ln w="44450">
          <a:solidFill>
            <a:srgbClr val="FF0000"/>
          </a:solidFill>
          <a:round/>
          <a:headEnd/>
          <a:tailEnd type="triangle" w="med" len="med"/>
        </a:ln>
      </xdr:spPr>
    </xdr:sp>
    <xdr:clientData/>
  </xdr:twoCellAnchor>
  <xdr:twoCellAnchor>
    <xdr:from>
      <xdr:col>1</xdr:col>
      <xdr:colOff>342900</xdr:colOff>
      <xdr:row>56</xdr:row>
      <xdr:rowOff>466725</xdr:rowOff>
    </xdr:from>
    <xdr:to>
      <xdr:col>1</xdr:col>
      <xdr:colOff>342900</xdr:colOff>
      <xdr:row>57</xdr:row>
      <xdr:rowOff>161925</xdr:rowOff>
    </xdr:to>
    <xdr:sp macro="" textlink="">
      <xdr:nvSpPr>
        <xdr:cNvPr id="3381561" name="Line 48"/>
        <xdr:cNvSpPr>
          <a:spLocks noChangeShapeType="1"/>
        </xdr:cNvSpPr>
      </xdr:nvSpPr>
      <xdr:spPr bwMode="auto">
        <a:xfrm>
          <a:off x="523875" y="29498925"/>
          <a:ext cx="0" cy="161925"/>
        </a:xfrm>
        <a:prstGeom prst="line">
          <a:avLst/>
        </a:prstGeom>
        <a:noFill/>
        <a:ln w="44450">
          <a:solidFill>
            <a:srgbClr val="FF0000"/>
          </a:solidFill>
          <a:round/>
          <a:headEnd/>
          <a:tailEnd type="triangle" w="med" len="med"/>
        </a:ln>
      </xdr:spPr>
    </xdr:sp>
    <xdr:clientData/>
  </xdr:twoCellAnchor>
  <xdr:twoCellAnchor>
    <xdr:from>
      <xdr:col>1</xdr:col>
      <xdr:colOff>342900</xdr:colOff>
      <xdr:row>63</xdr:row>
      <xdr:rowOff>466725</xdr:rowOff>
    </xdr:from>
    <xdr:to>
      <xdr:col>1</xdr:col>
      <xdr:colOff>342900</xdr:colOff>
      <xdr:row>64</xdr:row>
      <xdr:rowOff>161925</xdr:rowOff>
    </xdr:to>
    <xdr:sp macro="" textlink="">
      <xdr:nvSpPr>
        <xdr:cNvPr id="3381562" name="Line 49"/>
        <xdr:cNvSpPr>
          <a:spLocks noChangeShapeType="1"/>
        </xdr:cNvSpPr>
      </xdr:nvSpPr>
      <xdr:spPr bwMode="auto">
        <a:xfrm>
          <a:off x="523875" y="32966025"/>
          <a:ext cx="0" cy="161925"/>
        </a:xfrm>
        <a:prstGeom prst="line">
          <a:avLst/>
        </a:prstGeom>
        <a:noFill/>
        <a:ln w="44450">
          <a:solidFill>
            <a:srgbClr val="FF0000"/>
          </a:solidFill>
          <a:round/>
          <a:headEnd/>
          <a:tailEnd type="triangle" w="med" len="med"/>
        </a:ln>
      </xdr:spPr>
    </xdr:sp>
    <xdr:clientData/>
  </xdr:twoCellAnchor>
  <xdr:twoCellAnchor>
    <xdr:from>
      <xdr:col>1</xdr:col>
      <xdr:colOff>342900</xdr:colOff>
      <xdr:row>70</xdr:row>
      <xdr:rowOff>466725</xdr:rowOff>
    </xdr:from>
    <xdr:to>
      <xdr:col>1</xdr:col>
      <xdr:colOff>342900</xdr:colOff>
      <xdr:row>71</xdr:row>
      <xdr:rowOff>161925</xdr:rowOff>
    </xdr:to>
    <xdr:sp macro="" textlink="">
      <xdr:nvSpPr>
        <xdr:cNvPr id="3381563" name="Line 53"/>
        <xdr:cNvSpPr>
          <a:spLocks noChangeShapeType="1"/>
        </xdr:cNvSpPr>
      </xdr:nvSpPr>
      <xdr:spPr bwMode="auto">
        <a:xfrm>
          <a:off x="523875" y="36471225"/>
          <a:ext cx="0" cy="161925"/>
        </a:xfrm>
        <a:prstGeom prst="line">
          <a:avLst/>
        </a:prstGeom>
        <a:noFill/>
        <a:ln w="44450">
          <a:solidFill>
            <a:srgbClr val="FF0000"/>
          </a:solidFill>
          <a:round/>
          <a:headEnd/>
          <a:tailEnd type="triangle" w="med" len="med"/>
        </a:ln>
      </xdr:spPr>
    </xdr:sp>
    <xdr:clientData/>
  </xdr:twoCellAnchor>
  <xdr:twoCellAnchor>
    <xdr:from>
      <xdr:col>0</xdr:col>
      <xdr:colOff>57150</xdr:colOff>
      <xdr:row>62</xdr:row>
      <xdr:rowOff>1000125</xdr:rowOff>
    </xdr:from>
    <xdr:to>
      <xdr:col>2</xdr:col>
      <xdr:colOff>419100</xdr:colOff>
      <xdr:row>62</xdr:row>
      <xdr:rowOff>1295400</xdr:rowOff>
    </xdr:to>
    <xdr:sp macro="" textlink="">
      <xdr:nvSpPr>
        <xdr:cNvPr id="41017" name="WordArt 57"/>
        <xdr:cNvSpPr>
          <a:spLocks noChangeArrowheads="1" noChangeShapeType="1" noTextEdit="1"/>
        </xdr:cNvSpPr>
      </xdr:nvSpPr>
      <xdr:spPr bwMode="auto">
        <a:xfrm>
          <a:off x="57150" y="32318325"/>
          <a:ext cx="1219200" cy="295275"/>
        </a:xfrm>
        <a:prstGeom prst="rect">
          <a:avLst/>
        </a:prstGeom>
      </xdr:spPr>
      <xdr:txBody>
        <a:bodyPr wrap="none" fromWordArt="1">
          <a:prstTxWarp prst="textPlain">
            <a:avLst>
              <a:gd name="adj" fmla="val 50000"/>
            </a:avLst>
          </a:prstTxWarp>
        </a:bodyPr>
        <a:lstStyle/>
        <a:p>
          <a:pPr algn="ctr" rtl="0"/>
          <a:r>
            <a:rPr lang="el-GR" sz="3600" kern="10" spc="0">
              <a:ln w="9525">
                <a:noFill/>
                <a:round/>
                <a:headEnd/>
                <a:tailEnd/>
              </a:ln>
              <a:solidFill>
                <a:srgbClr val="336699"/>
              </a:solidFill>
              <a:effectLst>
                <a:outerShdw dist="45791" dir="2021404" algn="ctr" rotWithShape="0">
                  <a:srgbClr val="C0C0C0"/>
                </a:outerShdw>
              </a:effectLst>
              <a:latin typeface="Times New Roman"/>
              <a:cs typeface="Times New Roman"/>
            </a:rPr>
            <a:t>Άσκηση 1</a:t>
          </a:r>
          <a:endParaRPr lang="en-GB" sz="3600" kern="10" spc="0">
            <a:ln w="9525">
              <a:noFill/>
              <a:round/>
              <a:headEnd/>
              <a:tailEnd/>
            </a:ln>
            <a:solidFill>
              <a:srgbClr val="336699"/>
            </a:solidFill>
            <a:effectLst>
              <a:outerShdw dist="45791" dir="2021404" algn="ctr" rotWithShape="0">
                <a:srgbClr val="C0C0C0"/>
              </a:outerShdw>
            </a:effectLst>
            <a:latin typeface="Times New Roman"/>
            <a:cs typeface="Times New Roman"/>
          </a:endParaRPr>
        </a:p>
      </xdr:txBody>
    </xdr:sp>
    <xdr:clientData/>
  </xdr:twoCellAnchor>
  <xdr:twoCellAnchor>
    <xdr:from>
      <xdr:col>0</xdr:col>
      <xdr:colOff>0</xdr:colOff>
      <xdr:row>69</xdr:row>
      <xdr:rowOff>1162050</xdr:rowOff>
    </xdr:from>
    <xdr:to>
      <xdr:col>2</xdr:col>
      <xdr:colOff>361950</xdr:colOff>
      <xdr:row>69</xdr:row>
      <xdr:rowOff>1457325</xdr:rowOff>
    </xdr:to>
    <xdr:sp macro="" textlink="">
      <xdr:nvSpPr>
        <xdr:cNvPr id="41018" name="WordArt 58"/>
        <xdr:cNvSpPr>
          <a:spLocks noChangeArrowheads="1" noChangeShapeType="1" noTextEdit="1"/>
        </xdr:cNvSpPr>
      </xdr:nvSpPr>
      <xdr:spPr bwMode="auto">
        <a:xfrm>
          <a:off x="0" y="35861625"/>
          <a:ext cx="1219200" cy="295275"/>
        </a:xfrm>
        <a:prstGeom prst="rect">
          <a:avLst/>
        </a:prstGeom>
      </xdr:spPr>
      <xdr:txBody>
        <a:bodyPr wrap="none" fromWordArt="1">
          <a:prstTxWarp prst="textPlain">
            <a:avLst>
              <a:gd name="adj" fmla="val 50000"/>
            </a:avLst>
          </a:prstTxWarp>
        </a:bodyPr>
        <a:lstStyle/>
        <a:p>
          <a:pPr algn="ctr" rtl="0"/>
          <a:r>
            <a:rPr lang="el-GR" sz="3600" kern="10" spc="0">
              <a:ln w="9525">
                <a:noFill/>
                <a:round/>
                <a:headEnd/>
                <a:tailEnd/>
              </a:ln>
              <a:solidFill>
                <a:srgbClr val="336699"/>
              </a:solidFill>
              <a:effectLst>
                <a:outerShdw dist="45791" dir="2021404" algn="ctr" rotWithShape="0">
                  <a:srgbClr val="C0C0C0"/>
                </a:outerShdw>
              </a:effectLst>
              <a:latin typeface="Times New Roman"/>
              <a:cs typeface="Times New Roman"/>
            </a:rPr>
            <a:t>Άσκηση 2</a:t>
          </a:r>
          <a:endParaRPr lang="en-GB" sz="3600" kern="10" spc="0">
            <a:ln w="9525">
              <a:noFill/>
              <a:round/>
              <a:headEnd/>
              <a:tailEnd/>
            </a:ln>
            <a:solidFill>
              <a:srgbClr val="336699"/>
            </a:solidFill>
            <a:effectLst>
              <a:outerShdw dist="45791" dir="2021404" algn="ctr" rotWithShape="0">
                <a:srgbClr val="C0C0C0"/>
              </a:outerShdw>
            </a:effectLst>
            <a:latin typeface="Times New Roman"/>
            <a:cs typeface="Times New Roman"/>
          </a:endParaRPr>
        </a:p>
      </xdr:txBody>
    </xdr:sp>
    <xdr:clientData/>
  </xdr:twoCellAnchor>
  <xdr:twoCellAnchor>
    <xdr:from>
      <xdr:col>1</xdr:col>
      <xdr:colOff>342900</xdr:colOff>
      <xdr:row>77</xdr:row>
      <xdr:rowOff>466725</xdr:rowOff>
    </xdr:from>
    <xdr:to>
      <xdr:col>1</xdr:col>
      <xdr:colOff>342900</xdr:colOff>
      <xdr:row>78</xdr:row>
      <xdr:rowOff>161925</xdr:rowOff>
    </xdr:to>
    <xdr:sp macro="" textlink="">
      <xdr:nvSpPr>
        <xdr:cNvPr id="3381566" name="Line 59"/>
        <xdr:cNvSpPr>
          <a:spLocks noChangeShapeType="1"/>
        </xdr:cNvSpPr>
      </xdr:nvSpPr>
      <xdr:spPr bwMode="auto">
        <a:xfrm>
          <a:off x="523875" y="40090725"/>
          <a:ext cx="0" cy="161925"/>
        </a:xfrm>
        <a:prstGeom prst="line">
          <a:avLst/>
        </a:prstGeom>
        <a:noFill/>
        <a:ln w="44450">
          <a:solidFill>
            <a:srgbClr val="FF0000"/>
          </a:solidFill>
          <a:round/>
          <a:headEnd/>
          <a:tailEnd type="triangle" w="med" len="med"/>
        </a:ln>
      </xdr:spPr>
    </xdr:sp>
    <xdr:clientData/>
  </xdr:twoCellAnchor>
  <xdr:twoCellAnchor>
    <xdr:from>
      <xdr:col>1</xdr:col>
      <xdr:colOff>342900</xdr:colOff>
      <xdr:row>84</xdr:row>
      <xdr:rowOff>466725</xdr:rowOff>
    </xdr:from>
    <xdr:to>
      <xdr:col>1</xdr:col>
      <xdr:colOff>342900</xdr:colOff>
      <xdr:row>85</xdr:row>
      <xdr:rowOff>161925</xdr:rowOff>
    </xdr:to>
    <xdr:sp macro="" textlink="">
      <xdr:nvSpPr>
        <xdr:cNvPr id="3381567" name="Line 60"/>
        <xdr:cNvSpPr>
          <a:spLocks noChangeShapeType="1"/>
        </xdr:cNvSpPr>
      </xdr:nvSpPr>
      <xdr:spPr bwMode="auto">
        <a:xfrm>
          <a:off x="523875" y="43710225"/>
          <a:ext cx="0" cy="161925"/>
        </a:xfrm>
        <a:prstGeom prst="line">
          <a:avLst/>
        </a:prstGeom>
        <a:noFill/>
        <a:ln w="44450">
          <a:solidFill>
            <a:srgbClr val="FF0000"/>
          </a:solidFill>
          <a:round/>
          <a:headEnd/>
          <a:tailEnd type="triangle" w="med" len="med"/>
        </a:ln>
      </xdr:spPr>
    </xdr:sp>
    <xdr:clientData/>
  </xdr:twoCellAnchor>
  <xdr:twoCellAnchor>
    <xdr:from>
      <xdr:col>0</xdr:col>
      <xdr:colOff>0</xdr:colOff>
      <xdr:row>83</xdr:row>
      <xdr:rowOff>581025</xdr:rowOff>
    </xdr:from>
    <xdr:to>
      <xdr:col>2</xdr:col>
      <xdr:colOff>361950</xdr:colOff>
      <xdr:row>83</xdr:row>
      <xdr:rowOff>876300</xdr:rowOff>
    </xdr:to>
    <xdr:sp macro="" textlink="">
      <xdr:nvSpPr>
        <xdr:cNvPr id="41021" name="WordArt 61"/>
        <xdr:cNvSpPr>
          <a:spLocks noChangeArrowheads="1" noChangeShapeType="1" noTextEdit="1"/>
        </xdr:cNvSpPr>
      </xdr:nvSpPr>
      <xdr:spPr bwMode="auto">
        <a:xfrm>
          <a:off x="0" y="43424475"/>
          <a:ext cx="1219200" cy="0"/>
        </a:xfrm>
        <a:prstGeom prst="rect">
          <a:avLst/>
        </a:prstGeom>
      </xdr:spPr>
      <xdr:txBody>
        <a:bodyPr wrap="none" fromWordArt="1">
          <a:prstTxWarp prst="textPlain">
            <a:avLst>
              <a:gd name="adj" fmla="val 50000"/>
            </a:avLst>
          </a:prstTxWarp>
        </a:bodyPr>
        <a:lstStyle/>
        <a:p>
          <a:pPr algn="ctr" rtl="0"/>
          <a:r>
            <a:rPr lang="el-GR" sz="3600" kern="10" spc="0">
              <a:ln w="9525">
                <a:noFill/>
                <a:round/>
                <a:headEnd/>
                <a:tailEnd/>
              </a:ln>
              <a:solidFill>
                <a:srgbClr val="336699"/>
              </a:solidFill>
              <a:effectLst>
                <a:outerShdw dist="45791" dir="2021404" algn="ctr" rotWithShape="0">
                  <a:srgbClr val="C0C0C0"/>
                </a:outerShdw>
              </a:effectLst>
              <a:latin typeface="Times New Roman"/>
              <a:cs typeface="Times New Roman"/>
            </a:rPr>
            <a:t>Άσκηση 2</a:t>
          </a:r>
          <a:endParaRPr lang="en-GB" sz="3600" kern="10" spc="0">
            <a:ln w="9525">
              <a:noFill/>
              <a:round/>
              <a:headEnd/>
              <a:tailEnd/>
            </a:ln>
            <a:solidFill>
              <a:srgbClr val="336699"/>
            </a:solidFill>
            <a:effectLst>
              <a:outerShdw dist="45791" dir="2021404" algn="ctr" rotWithShape="0">
                <a:srgbClr val="C0C0C0"/>
              </a:outerShdw>
            </a:effectLst>
            <a:latin typeface="Times New Roman"/>
            <a:cs typeface="Times New Roman"/>
          </a:endParaRPr>
        </a:p>
      </xdr:txBody>
    </xdr:sp>
    <xdr:clientData/>
  </xdr:twoCellAnchor>
  <xdr:twoCellAnchor>
    <xdr:from>
      <xdr:col>0</xdr:col>
      <xdr:colOff>19050</xdr:colOff>
      <xdr:row>76</xdr:row>
      <xdr:rowOff>0</xdr:rowOff>
    </xdr:from>
    <xdr:to>
      <xdr:col>2</xdr:col>
      <xdr:colOff>381000</xdr:colOff>
      <xdr:row>77</xdr:row>
      <xdr:rowOff>9525</xdr:rowOff>
    </xdr:to>
    <xdr:sp macro="" textlink="">
      <xdr:nvSpPr>
        <xdr:cNvPr id="41028" name="WordArt 68"/>
        <xdr:cNvSpPr>
          <a:spLocks noChangeArrowheads="1" noChangeShapeType="1" noTextEdit="1"/>
        </xdr:cNvSpPr>
      </xdr:nvSpPr>
      <xdr:spPr bwMode="auto">
        <a:xfrm>
          <a:off x="19050" y="39519225"/>
          <a:ext cx="1219200" cy="295275"/>
        </a:xfrm>
        <a:prstGeom prst="rect">
          <a:avLst/>
        </a:prstGeom>
      </xdr:spPr>
      <xdr:txBody>
        <a:bodyPr wrap="none" fromWordArt="1">
          <a:prstTxWarp prst="textPlain">
            <a:avLst>
              <a:gd name="adj" fmla="val 50000"/>
            </a:avLst>
          </a:prstTxWarp>
        </a:bodyPr>
        <a:lstStyle/>
        <a:p>
          <a:pPr algn="ctr" rtl="0"/>
          <a:r>
            <a:rPr lang="el-GR" sz="3600" kern="10" spc="0">
              <a:ln w="9525">
                <a:noFill/>
                <a:round/>
                <a:headEnd/>
                <a:tailEnd/>
              </a:ln>
              <a:solidFill>
                <a:srgbClr val="336699"/>
              </a:solidFill>
              <a:effectLst>
                <a:outerShdw dist="45791" dir="2021404" algn="ctr" rotWithShape="0">
                  <a:srgbClr val="C0C0C0"/>
                </a:outerShdw>
              </a:effectLst>
              <a:latin typeface="Times New Roman"/>
              <a:cs typeface="Times New Roman"/>
            </a:rPr>
            <a:t>Άσκηση 3</a:t>
          </a:r>
          <a:endParaRPr lang="en-GB" sz="3600" kern="10" spc="0">
            <a:ln w="9525">
              <a:noFill/>
              <a:round/>
              <a:headEnd/>
              <a:tailEnd/>
            </a:ln>
            <a:solidFill>
              <a:srgbClr val="336699"/>
            </a:solidFill>
            <a:effectLst>
              <a:outerShdw dist="45791" dir="2021404" algn="ctr" rotWithShape="0">
                <a:srgbClr val="C0C0C0"/>
              </a:outerShdw>
            </a:effectLst>
            <a:latin typeface="Times New Roman"/>
            <a:cs typeface="Times New Roman"/>
          </a:endParaRPr>
        </a:p>
      </xdr:txBody>
    </xdr:sp>
    <xdr:clientData/>
  </xdr:twoCellAnchor>
  <xdr:twoCellAnchor>
    <xdr:from>
      <xdr:col>0</xdr:col>
      <xdr:colOff>28575</xdr:colOff>
      <xdr:row>83</xdr:row>
      <xdr:rowOff>114300</xdr:rowOff>
    </xdr:from>
    <xdr:to>
      <xdr:col>2</xdr:col>
      <xdr:colOff>390525</xdr:colOff>
      <xdr:row>83</xdr:row>
      <xdr:rowOff>409575</xdr:rowOff>
    </xdr:to>
    <xdr:sp macro="" textlink="">
      <xdr:nvSpPr>
        <xdr:cNvPr id="41029" name="WordArt 69"/>
        <xdr:cNvSpPr>
          <a:spLocks noChangeArrowheads="1" noChangeShapeType="1" noTextEdit="1"/>
        </xdr:cNvSpPr>
      </xdr:nvSpPr>
      <xdr:spPr bwMode="auto">
        <a:xfrm>
          <a:off x="28575" y="43100625"/>
          <a:ext cx="1219200" cy="295275"/>
        </a:xfrm>
        <a:prstGeom prst="rect">
          <a:avLst/>
        </a:prstGeom>
      </xdr:spPr>
      <xdr:txBody>
        <a:bodyPr wrap="none" fromWordArt="1">
          <a:prstTxWarp prst="textPlain">
            <a:avLst>
              <a:gd name="adj" fmla="val 50000"/>
            </a:avLst>
          </a:prstTxWarp>
        </a:bodyPr>
        <a:lstStyle/>
        <a:p>
          <a:pPr algn="ctr" rtl="0"/>
          <a:r>
            <a:rPr lang="el-GR" sz="3600" kern="10" spc="0">
              <a:ln w="9525">
                <a:noFill/>
                <a:round/>
                <a:headEnd/>
                <a:tailEnd/>
              </a:ln>
              <a:solidFill>
                <a:srgbClr val="336699"/>
              </a:solidFill>
              <a:effectLst>
                <a:outerShdw dist="45791" dir="2021404" algn="ctr" rotWithShape="0">
                  <a:srgbClr val="C0C0C0"/>
                </a:outerShdw>
              </a:effectLst>
              <a:latin typeface="Times New Roman"/>
              <a:cs typeface="Times New Roman"/>
            </a:rPr>
            <a:t>Άσκηση 4</a:t>
          </a:r>
          <a:endParaRPr lang="en-GB" sz="3600" kern="10" spc="0">
            <a:ln w="9525">
              <a:noFill/>
              <a:round/>
              <a:headEnd/>
              <a:tailEnd/>
            </a:ln>
            <a:solidFill>
              <a:srgbClr val="336699"/>
            </a:solidFill>
            <a:effectLst>
              <a:outerShdw dist="45791" dir="2021404" algn="ctr" rotWithShape="0">
                <a:srgbClr val="C0C0C0"/>
              </a:outerShdw>
            </a:effectLst>
            <a:latin typeface="Times New Roman"/>
            <a:cs typeface="Times New Roman"/>
          </a:endParaRPr>
        </a:p>
      </xdr:txBody>
    </xdr:sp>
    <xdr:clientData/>
  </xdr:twoCellAnchor>
  <xdr:twoCellAnchor>
    <xdr:from>
      <xdr:col>1</xdr:col>
      <xdr:colOff>342900</xdr:colOff>
      <xdr:row>90</xdr:row>
      <xdr:rowOff>466725</xdr:rowOff>
    </xdr:from>
    <xdr:to>
      <xdr:col>1</xdr:col>
      <xdr:colOff>342900</xdr:colOff>
      <xdr:row>91</xdr:row>
      <xdr:rowOff>161925</xdr:rowOff>
    </xdr:to>
    <xdr:sp macro="" textlink="">
      <xdr:nvSpPr>
        <xdr:cNvPr id="3381571" name="Line 91"/>
        <xdr:cNvSpPr>
          <a:spLocks noChangeShapeType="1"/>
        </xdr:cNvSpPr>
      </xdr:nvSpPr>
      <xdr:spPr bwMode="auto">
        <a:xfrm>
          <a:off x="523875" y="47091600"/>
          <a:ext cx="0" cy="161925"/>
        </a:xfrm>
        <a:prstGeom prst="line">
          <a:avLst/>
        </a:prstGeom>
        <a:noFill/>
        <a:ln w="44450">
          <a:solidFill>
            <a:srgbClr val="FF0000"/>
          </a:solidFill>
          <a:round/>
          <a:headEnd/>
          <a:tailEnd type="triangle" w="med" len="med"/>
        </a:ln>
      </xdr:spPr>
    </xdr:sp>
    <xdr:clientData/>
  </xdr:twoCellAnchor>
  <xdr:twoCellAnchor>
    <xdr:from>
      <xdr:col>1</xdr:col>
      <xdr:colOff>342900</xdr:colOff>
      <xdr:row>97</xdr:row>
      <xdr:rowOff>466725</xdr:rowOff>
    </xdr:from>
    <xdr:to>
      <xdr:col>1</xdr:col>
      <xdr:colOff>342900</xdr:colOff>
      <xdr:row>98</xdr:row>
      <xdr:rowOff>161925</xdr:rowOff>
    </xdr:to>
    <xdr:sp macro="" textlink="">
      <xdr:nvSpPr>
        <xdr:cNvPr id="3381572" name="Line 92"/>
        <xdr:cNvSpPr>
          <a:spLocks noChangeShapeType="1"/>
        </xdr:cNvSpPr>
      </xdr:nvSpPr>
      <xdr:spPr bwMode="auto">
        <a:xfrm>
          <a:off x="523875" y="50596800"/>
          <a:ext cx="0" cy="161925"/>
        </a:xfrm>
        <a:prstGeom prst="line">
          <a:avLst/>
        </a:prstGeom>
        <a:noFill/>
        <a:ln w="44450">
          <a:solidFill>
            <a:srgbClr val="FF0000"/>
          </a:solidFill>
          <a:round/>
          <a:headEnd/>
          <a:tailEnd type="triangle" w="med" len="med"/>
        </a:ln>
      </xdr:spPr>
    </xdr:sp>
    <xdr:clientData/>
  </xdr:twoCellAnchor>
  <xdr:twoCellAnchor>
    <xdr:from>
      <xdr:col>0</xdr:col>
      <xdr:colOff>28575</xdr:colOff>
      <xdr:row>89</xdr:row>
      <xdr:rowOff>1304925</xdr:rowOff>
    </xdr:from>
    <xdr:to>
      <xdr:col>2</xdr:col>
      <xdr:colOff>390525</xdr:colOff>
      <xdr:row>89</xdr:row>
      <xdr:rowOff>1600200</xdr:rowOff>
    </xdr:to>
    <xdr:sp macro="" textlink="">
      <xdr:nvSpPr>
        <xdr:cNvPr id="41053" name="WordArt 93"/>
        <xdr:cNvSpPr>
          <a:spLocks noChangeArrowheads="1" noChangeShapeType="1" noTextEdit="1"/>
        </xdr:cNvSpPr>
      </xdr:nvSpPr>
      <xdr:spPr bwMode="auto">
        <a:xfrm>
          <a:off x="28575" y="46453425"/>
          <a:ext cx="1219200" cy="295275"/>
        </a:xfrm>
        <a:prstGeom prst="rect">
          <a:avLst/>
        </a:prstGeom>
      </xdr:spPr>
      <xdr:txBody>
        <a:bodyPr wrap="none" fromWordArt="1">
          <a:prstTxWarp prst="textPlain">
            <a:avLst>
              <a:gd name="adj" fmla="val 50000"/>
            </a:avLst>
          </a:prstTxWarp>
        </a:bodyPr>
        <a:lstStyle/>
        <a:p>
          <a:pPr algn="ctr" rtl="0"/>
          <a:r>
            <a:rPr lang="el-GR" sz="3600" kern="10" spc="0">
              <a:ln w="9525">
                <a:noFill/>
                <a:round/>
                <a:headEnd/>
                <a:tailEnd/>
              </a:ln>
              <a:solidFill>
                <a:srgbClr val="336699"/>
              </a:solidFill>
              <a:effectLst>
                <a:outerShdw dist="45791" dir="2021404" algn="ctr" rotWithShape="0">
                  <a:srgbClr val="C0C0C0"/>
                </a:outerShdw>
              </a:effectLst>
              <a:latin typeface="Times New Roman"/>
              <a:cs typeface="Times New Roman"/>
            </a:rPr>
            <a:t>Άσκηση 5</a:t>
          </a:r>
          <a:endParaRPr lang="en-GB" sz="3600" kern="10" spc="0">
            <a:ln w="9525">
              <a:noFill/>
              <a:round/>
              <a:headEnd/>
              <a:tailEnd/>
            </a:ln>
            <a:solidFill>
              <a:srgbClr val="336699"/>
            </a:solidFill>
            <a:effectLst>
              <a:outerShdw dist="45791" dir="2021404" algn="ctr" rotWithShape="0">
                <a:srgbClr val="C0C0C0"/>
              </a:outerShdw>
            </a:effectLst>
            <a:latin typeface="Times New Roman"/>
            <a:cs typeface="Times New Roman"/>
          </a:endParaRPr>
        </a:p>
      </xdr:txBody>
    </xdr:sp>
    <xdr:clientData/>
  </xdr:twoCellAnchor>
  <xdr:twoCellAnchor>
    <xdr:from>
      <xdr:col>0</xdr:col>
      <xdr:colOff>0</xdr:colOff>
      <xdr:row>96</xdr:row>
      <xdr:rowOff>1162050</xdr:rowOff>
    </xdr:from>
    <xdr:to>
      <xdr:col>2</xdr:col>
      <xdr:colOff>361950</xdr:colOff>
      <xdr:row>96</xdr:row>
      <xdr:rowOff>1457325</xdr:rowOff>
    </xdr:to>
    <xdr:sp macro="" textlink="">
      <xdr:nvSpPr>
        <xdr:cNvPr id="41054" name="WordArt 94"/>
        <xdr:cNvSpPr>
          <a:spLocks noChangeArrowheads="1" noChangeShapeType="1" noTextEdit="1"/>
        </xdr:cNvSpPr>
      </xdr:nvSpPr>
      <xdr:spPr bwMode="auto">
        <a:xfrm>
          <a:off x="0" y="49987200"/>
          <a:ext cx="1219200" cy="295275"/>
        </a:xfrm>
        <a:prstGeom prst="rect">
          <a:avLst/>
        </a:prstGeom>
      </xdr:spPr>
      <xdr:txBody>
        <a:bodyPr wrap="none" fromWordArt="1">
          <a:prstTxWarp prst="textPlain">
            <a:avLst>
              <a:gd name="adj" fmla="val 50000"/>
            </a:avLst>
          </a:prstTxWarp>
        </a:bodyPr>
        <a:lstStyle/>
        <a:p>
          <a:pPr algn="ctr" rtl="0"/>
          <a:r>
            <a:rPr lang="el-GR" sz="3600" kern="10" spc="0">
              <a:ln w="9525">
                <a:noFill/>
                <a:round/>
                <a:headEnd/>
                <a:tailEnd/>
              </a:ln>
              <a:solidFill>
                <a:srgbClr val="336699"/>
              </a:solidFill>
              <a:effectLst>
                <a:outerShdw dist="45791" dir="2021404" algn="ctr" rotWithShape="0">
                  <a:srgbClr val="C0C0C0"/>
                </a:outerShdw>
              </a:effectLst>
              <a:latin typeface="Times New Roman"/>
              <a:cs typeface="Times New Roman"/>
            </a:rPr>
            <a:t>Άσκηση 6</a:t>
          </a:r>
          <a:endParaRPr lang="en-GB" sz="3600" kern="10" spc="0">
            <a:ln w="9525">
              <a:noFill/>
              <a:round/>
              <a:headEnd/>
              <a:tailEnd/>
            </a:ln>
            <a:solidFill>
              <a:srgbClr val="336699"/>
            </a:solidFill>
            <a:effectLst>
              <a:outerShdw dist="45791" dir="2021404" algn="ctr" rotWithShape="0">
                <a:srgbClr val="C0C0C0"/>
              </a:outerShdw>
            </a:effectLst>
            <a:latin typeface="Times New Roman"/>
            <a:cs typeface="Times New Roman"/>
          </a:endParaRPr>
        </a:p>
      </xdr:txBody>
    </xdr:sp>
    <xdr:clientData/>
  </xdr:twoCellAnchor>
  <xdr:twoCellAnchor>
    <xdr:from>
      <xdr:col>1</xdr:col>
      <xdr:colOff>342900</xdr:colOff>
      <xdr:row>105</xdr:row>
      <xdr:rowOff>466725</xdr:rowOff>
    </xdr:from>
    <xdr:to>
      <xdr:col>1</xdr:col>
      <xdr:colOff>342900</xdr:colOff>
      <xdr:row>106</xdr:row>
      <xdr:rowOff>161925</xdr:rowOff>
    </xdr:to>
    <xdr:sp macro="" textlink="">
      <xdr:nvSpPr>
        <xdr:cNvPr id="3381575" name="Line 95"/>
        <xdr:cNvSpPr>
          <a:spLocks noChangeShapeType="1"/>
        </xdr:cNvSpPr>
      </xdr:nvSpPr>
      <xdr:spPr bwMode="auto">
        <a:xfrm>
          <a:off x="523875" y="54597300"/>
          <a:ext cx="0" cy="161925"/>
        </a:xfrm>
        <a:prstGeom prst="line">
          <a:avLst/>
        </a:prstGeom>
        <a:noFill/>
        <a:ln w="44450">
          <a:solidFill>
            <a:srgbClr val="FF0000"/>
          </a:solidFill>
          <a:round/>
          <a:headEnd/>
          <a:tailEnd type="triangle" w="med" len="med"/>
        </a:ln>
      </xdr:spPr>
    </xdr:sp>
    <xdr:clientData/>
  </xdr:twoCellAnchor>
  <xdr:twoCellAnchor>
    <xdr:from>
      <xdr:col>1</xdr:col>
      <xdr:colOff>342900</xdr:colOff>
      <xdr:row>113</xdr:row>
      <xdr:rowOff>466725</xdr:rowOff>
    </xdr:from>
    <xdr:to>
      <xdr:col>1</xdr:col>
      <xdr:colOff>342900</xdr:colOff>
      <xdr:row>114</xdr:row>
      <xdr:rowOff>161925</xdr:rowOff>
    </xdr:to>
    <xdr:sp macro="" textlink="">
      <xdr:nvSpPr>
        <xdr:cNvPr id="3381576" name="Line 96"/>
        <xdr:cNvSpPr>
          <a:spLocks noChangeShapeType="1"/>
        </xdr:cNvSpPr>
      </xdr:nvSpPr>
      <xdr:spPr bwMode="auto">
        <a:xfrm>
          <a:off x="523875" y="58616850"/>
          <a:ext cx="0" cy="161925"/>
        </a:xfrm>
        <a:prstGeom prst="line">
          <a:avLst/>
        </a:prstGeom>
        <a:noFill/>
        <a:ln w="44450">
          <a:solidFill>
            <a:srgbClr val="FF0000"/>
          </a:solidFill>
          <a:round/>
          <a:headEnd/>
          <a:tailEnd type="triangle" w="med" len="med"/>
        </a:ln>
      </xdr:spPr>
    </xdr:sp>
    <xdr:clientData/>
  </xdr:twoCellAnchor>
  <xdr:twoCellAnchor>
    <xdr:from>
      <xdr:col>0</xdr:col>
      <xdr:colOff>0</xdr:colOff>
      <xdr:row>112</xdr:row>
      <xdr:rowOff>581025</xdr:rowOff>
    </xdr:from>
    <xdr:to>
      <xdr:col>2</xdr:col>
      <xdr:colOff>361950</xdr:colOff>
      <xdr:row>112</xdr:row>
      <xdr:rowOff>876300</xdr:rowOff>
    </xdr:to>
    <xdr:sp macro="" textlink="">
      <xdr:nvSpPr>
        <xdr:cNvPr id="41057" name="WordArt 97"/>
        <xdr:cNvSpPr>
          <a:spLocks noChangeArrowheads="1" noChangeShapeType="1" noTextEdit="1"/>
        </xdr:cNvSpPr>
      </xdr:nvSpPr>
      <xdr:spPr bwMode="auto">
        <a:xfrm>
          <a:off x="0" y="58331100"/>
          <a:ext cx="1219200" cy="0"/>
        </a:xfrm>
        <a:prstGeom prst="rect">
          <a:avLst/>
        </a:prstGeom>
      </xdr:spPr>
      <xdr:txBody>
        <a:bodyPr wrap="none" fromWordArt="1">
          <a:prstTxWarp prst="textPlain">
            <a:avLst>
              <a:gd name="adj" fmla="val 50000"/>
            </a:avLst>
          </a:prstTxWarp>
        </a:bodyPr>
        <a:lstStyle/>
        <a:p>
          <a:pPr algn="ctr" rtl="0"/>
          <a:r>
            <a:rPr lang="el-GR" sz="3600" kern="10" spc="0">
              <a:ln w="9525">
                <a:noFill/>
                <a:round/>
                <a:headEnd/>
                <a:tailEnd/>
              </a:ln>
              <a:solidFill>
                <a:srgbClr val="336699"/>
              </a:solidFill>
              <a:effectLst>
                <a:outerShdw dist="45791" dir="2021404" algn="ctr" rotWithShape="0">
                  <a:srgbClr val="C0C0C0"/>
                </a:outerShdw>
              </a:effectLst>
              <a:latin typeface="Times New Roman"/>
              <a:cs typeface="Times New Roman"/>
            </a:rPr>
            <a:t>Άσκηση 2</a:t>
          </a:r>
          <a:endParaRPr lang="en-GB" sz="3600" kern="10" spc="0">
            <a:ln w="9525">
              <a:noFill/>
              <a:round/>
              <a:headEnd/>
              <a:tailEnd/>
            </a:ln>
            <a:solidFill>
              <a:srgbClr val="336699"/>
            </a:solidFill>
            <a:effectLst>
              <a:outerShdw dist="45791" dir="2021404" algn="ctr" rotWithShape="0">
                <a:srgbClr val="C0C0C0"/>
              </a:outerShdw>
            </a:effectLst>
            <a:latin typeface="Times New Roman"/>
            <a:cs typeface="Times New Roman"/>
          </a:endParaRPr>
        </a:p>
      </xdr:txBody>
    </xdr:sp>
    <xdr:clientData/>
  </xdr:twoCellAnchor>
  <xdr:twoCellAnchor>
    <xdr:from>
      <xdr:col>0</xdr:col>
      <xdr:colOff>19050</xdr:colOff>
      <xdr:row>104</xdr:row>
      <xdr:rowOff>0</xdr:rowOff>
    </xdr:from>
    <xdr:to>
      <xdr:col>2</xdr:col>
      <xdr:colOff>381000</xdr:colOff>
      <xdr:row>105</xdr:row>
      <xdr:rowOff>9525</xdr:rowOff>
    </xdr:to>
    <xdr:sp macro="" textlink="">
      <xdr:nvSpPr>
        <xdr:cNvPr id="41058" name="WordArt 98"/>
        <xdr:cNvSpPr>
          <a:spLocks noChangeArrowheads="1" noChangeShapeType="1" noTextEdit="1"/>
        </xdr:cNvSpPr>
      </xdr:nvSpPr>
      <xdr:spPr bwMode="auto">
        <a:xfrm>
          <a:off x="19050" y="54025800"/>
          <a:ext cx="1219200" cy="295275"/>
        </a:xfrm>
        <a:prstGeom prst="rect">
          <a:avLst/>
        </a:prstGeom>
      </xdr:spPr>
      <xdr:txBody>
        <a:bodyPr wrap="none" fromWordArt="1">
          <a:prstTxWarp prst="textPlain">
            <a:avLst>
              <a:gd name="adj" fmla="val 50000"/>
            </a:avLst>
          </a:prstTxWarp>
        </a:bodyPr>
        <a:lstStyle/>
        <a:p>
          <a:pPr algn="ctr" rtl="0"/>
          <a:r>
            <a:rPr lang="el-GR" sz="3600" kern="10" spc="0">
              <a:ln w="9525">
                <a:noFill/>
                <a:round/>
                <a:headEnd/>
                <a:tailEnd/>
              </a:ln>
              <a:solidFill>
                <a:srgbClr val="336699"/>
              </a:solidFill>
              <a:effectLst>
                <a:outerShdw dist="45791" dir="2021404" algn="ctr" rotWithShape="0">
                  <a:srgbClr val="C0C0C0"/>
                </a:outerShdw>
              </a:effectLst>
              <a:latin typeface="Times New Roman"/>
              <a:cs typeface="Times New Roman"/>
            </a:rPr>
            <a:t>Άσκηση 7</a:t>
          </a:r>
          <a:endParaRPr lang="en-GB" sz="3600" kern="10" spc="0">
            <a:ln w="9525">
              <a:noFill/>
              <a:round/>
              <a:headEnd/>
              <a:tailEnd/>
            </a:ln>
            <a:solidFill>
              <a:srgbClr val="336699"/>
            </a:solidFill>
            <a:effectLst>
              <a:outerShdw dist="45791" dir="2021404" algn="ctr" rotWithShape="0">
                <a:srgbClr val="C0C0C0"/>
              </a:outerShdw>
            </a:effectLst>
            <a:latin typeface="Times New Roman"/>
            <a:cs typeface="Times New Roman"/>
          </a:endParaRPr>
        </a:p>
      </xdr:txBody>
    </xdr:sp>
    <xdr:clientData/>
  </xdr:twoCellAnchor>
  <xdr:twoCellAnchor>
    <xdr:from>
      <xdr:col>0</xdr:col>
      <xdr:colOff>28575</xdr:colOff>
      <xdr:row>112</xdr:row>
      <xdr:rowOff>114300</xdr:rowOff>
    </xdr:from>
    <xdr:to>
      <xdr:col>2</xdr:col>
      <xdr:colOff>390525</xdr:colOff>
      <xdr:row>112</xdr:row>
      <xdr:rowOff>409575</xdr:rowOff>
    </xdr:to>
    <xdr:sp macro="" textlink="">
      <xdr:nvSpPr>
        <xdr:cNvPr id="41059" name="WordArt 99"/>
        <xdr:cNvSpPr>
          <a:spLocks noChangeArrowheads="1" noChangeShapeType="1" noTextEdit="1"/>
        </xdr:cNvSpPr>
      </xdr:nvSpPr>
      <xdr:spPr bwMode="auto">
        <a:xfrm>
          <a:off x="28575" y="58007250"/>
          <a:ext cx="1219200" cy="295275"/>
        </a:xfrm>
        <a:prstGeom prst="rect">
          <a:avLst/>
        </a:prstGeom>
      </xdr:spPr>
      <xdr:txBody>
        <a:bodyPr wrap="none" fromWordArt="1">
          <a:prstTxWarp prst="textPlain">
            <a:avLst>
              <a:gd name="adj" fmla="val 50000"/>
            </a:avLst>
          </a:prstTxWarp>
        </a:bodyPr>
        <a:lstStyle/>
        <a:p>
          <a:pPr algn="ctr" rtl="0"/>
          <a:r>
            <a:rPr lang="el-GR" sz="3600" kern="10" spc="0">
              <a:ln w="9525">
                <a:noFill/>
                <a:round/>
                <a:headEnd/>
                <a:tailEnd/>
              </a:ln>
              <a:solidFill>
                <a:srgbClr val="336699"/>
              </a:solidFill>
              <a:effectLst>
                <a:outerShdw dist="45791" dir="2021404" algn="ctr" rotWithShape="0">
                  <a:srgbClr val="C0C0C0"/>
                </a:outerShdw>
              </a:effectLst>
              <a:latin typeface="Times New Roman"/>
              <a:cs typeface="Times New Roman"/>
            </a:rPr>
            <a:t>Άσκηση 8</a:t>
          </a:r>
          <a:endParaRPr lang="en-GB" sz="3600" kern="10" spc="0">
            <a:ln w="9525">
              <a:noFill/>
              <a:round/>
              <a:headEnd/>
              <a:tailEnd/>
            </a:ln>
            <a:solidFill>
              <a:srgbClr val="336699"/>
            </a:solidFill>
            <a:effectLst>
              <a:outerShdw dist="45791" dir="2021404" algn="ctr" rotWithShape="0">
                <a:srgbClr val="C0C0C0"/>
              </a:outerShdw>
            </a:effectLst>
            <a:latin typeface="Times New Roman"/>
            <a:cs typeface="Times New Roman"/>
          </a:endParaRPr>
        </a:p>
      </xdr:txBody>
    </xdr:sp>
    <xdr:clientData/>
  </xdr:twoCellAnchor>
  <xdr:twoCellAnchor>
    <xdr:from>
      <xdr:col>6</xdr:col>
      <xdr:colOff>200025</xdr:colOff>
      <xdr:row>85</xdr:row>
      <xdr:rowOff>28575</xdr:rowOff>
    </xdr:from>
    <xdr:to>
      <xdr:col>7</xdr:col>
      <xdr:colOff>0</xdr:colOff>
      <xdr:row>85</xdr:row>
      <xdr:rowOff>285750</xdr:rowOff>
    </xdr:to>
    <xdr:sp macro="" textlink="">
      <xdr:nvSpPr>
        <xdr:cNvPr id="3381580" name="Line 112"/>
        <xdr:cNvSpPr>
          <a:spLocks noChangeShapeType="1"/>
        </xdr:cNvSpPr>
      </xdr:nvSpPr>
      <xdr:spPr bwMode="auto">
        <a:xfrm flipH="1">
          <a:off x="3762375" y="43738800"/>
          <a:ext cx="476250" cy="257175"/>
        </a:xfrm>
        <a:prstGeom prst="line">
          <a:avLst/>
        </a:prstGeom>
        <a:noFill/>
        <a:ln w="41275">
          <a:solidFill>
            <a:srgbClr val="00CCFF"/>
          </a:solidFill>
          <a:round/>
          <a:headEnd/>
          <a:tailEnd type="triangle" w="med" len="med"/>
        </a:ln>
      </xdr:spPr>
    </xdr:sp>
    <xdr:clientData/>
  </xdr:twoCellAnchor>
  <xdr:twoCellAnchor>
    <xdr:from>
      <xdr:col>6</xdr:col>
      <xdr:colOff>200025</xdr:colOff>
      <xdr:row>78</xdr:row>
      <xdr:rowOff>47625</xdr:rowOff>
    </xdr:from>
    <xdr:to>
      <xdr:col>7</xdr:col>
      <xdr:colOff>0</xdr:colOff>
      <xdr:row>79</xdr:row>
      <xdr:rowOff>9525</xdr:rowOff>
    </xdr:to>
    <xdr:sp macro="" textlink="">
      <xdr:nvSpPr>
        <xdr:cNvPr id="3381581" name="Line 113"/>
        <xdr:cNvSpPr>
          <a:spLocks noChangeShapeType="1"/>
        </xdr:cNvSpPr>
      </xdr:nvSpPr>
      <xdr:spPr bwMode="auto">
        <a:xfrm flipH="1">
          <a:off x="3762375" y="40138350"/>
          <a:ext cx="476250" cy="257175"/>
        </a:xfrm>
        <a:prstGeom prst="line">
          <a:avLst/>
        </a:prstGeom>
        <a:noFill/>
        <a:ln w="41275">
          <a:solidFill>
            <a:srgbClr val="00CCFF"/>
          </a:solidFill>
          <a:round/>
          <a:headEnd/>
          <a:tailEnd type="triangle" w="med" len="med"/>
        </a:ln>
      </xdr:spPr>
    </xdr:sp>
    <xdr:clientData/>
  </xdr:twoCellAnchor>
  <xdr:twoCellAnchor>
    <xdr:from>
      <xdr:col>6</xdr:col>
      <xdr:colOff>200025</xdr:colOff>
      <xdr:row>71</xdr:row>
      <xdr:rowOff>28575</xdr:rowOff>
    </xdr:from>
    <xdr:to>
      <xdr:col>7</xdr:col>
      <xdr:colOff>0</xdr:colOff>
      <xdr:row>71</xdr:row>
      <xdr:rowOff>285750</xdr:rowOff>
    </xdr:to>
    <xdr:sp macro="" textlink="">
      <xdr:nvSpPr>
        <xdr:cNvPr id="3381582" name="Line 114"/>
        <xdr:cNvSpPr>
          <a:spLocks noChangeShapeType="1"/>
        </xdr:cNvSpPr>
      </xdr:nvSpPr>
      <xdr:spPr bwMode="auto">
        <a:xfrm flipH="1">
          <a:off x="3762375" y="36499800"/>
          <a:ext cx="476250" cy="257175"/>
        </a:xfrm>
        <a:prstGeom prst="line">
          <a:avLst/>
        </a:prstGeom>
        <a:noFill/>
        <a:ln w="41275">
          <a:solidFill>
            <a:srgbClr val="00CCFF"/>
          </a:solidFill>
          <a:round/>
          <a:headEnd/>
          <a:tailEnd type="triangle" w="med" len="med"/>
        </a:ln>
      </xdr:spPr>
    </xdr:sp>
    <xdr:clientData/>
  </xdr:twoCellAnchor>
  <xdr:twoCellAnchor>
    <xdr:from>
      <xdr:col>5</xdr:col>
      <xdr:colOff>333375</xdr:colOff>
      <xdr:row>49</xdr:row>
      <xdr:rowOff>542925</xdr:rowOff>
    </xdr:from>
    <xdr:to>
      <xdr:col>5</xdr:col>
      <xdr:colOff>333375</xdr:colOff>
      <xdr:row>50</xdr:row>
      <xdr:rowOff>238125</xdr:rowOff>
    </xdr:to>
    <xdr:sp macro="" textlink="">
      <xdr:nvSpPr>
        <xdr:cNvPr id="3381583" name="Line 115"/>
        <xdr:cNvSpPr>
          <a:spLocks noChangeShapeType="1"/>
        </xdr:cNvSpPr>
      </xdr:nvSpPr>
      <xdr:spPr bwMode="auto">
        <a:xfrm>
          <a:off x="3219450" y="26622375"/>
          <a:ext cx="0" cy="276225"/>
        </a:xfrm>
        <a:prstGeom prst="line">
          <a:avLst/>
        </a:prstGeom>
        <a:noFill/>
        <a:ln w="44450">
          <a:solidFill>
            <a:srgbClr val="FF0000"/>
          </a:solidFill>
          <a:round/>
          <a:headEnd/>
          <a:tailEnd type="triangle" w="med" len="med"/>
        </a:ln>
      </xdr:spPr>
    </xdr:sp>
    <xdr:clientData/>
  </xdr:twoCellAnchor>
  <xdr:twoCellAnchor>
    <xdr:from>
      <xdr:col>5</xdr:col>
      <xdr:colOff>0</xdr:colOff>
      <xdr:row>56</xdr:row>
      <xdr:rowOff>266700</xdr:rowOff>
    </xdr:from>
    <xdr:to>
      <xdr:col>5</xdr:col>
      <xdr:colOff>0</xdr:colOff>
      <xdr:row>57</xdr:row>
      <xdr:rowOff>257175</xdr:rowOff>
    </xdr:to>
    <xdr:sp macro="" textlink="">
      <xdr:nvSpPr>
        <xdr:cNvPr id="3381584" name="Line 116"/>
        <xdr:cNvSpPr>
          <a:spLocks noChangeShapeType="1"/>
        </xdr:cNvSpPr>
      </xdr:nvSpPr>
      <xdr:spPr bwMode="auto">
        <a:xfrm>
          <a:off x="2886075" y="29479875"/>
          <a:ext cx="0" cy="276225"/>
        </a:xfrm>
        <a:prstGeom prst="line">
          <a:avLst/>
        </a:prstGeom>
        <a:noFill/>
        <a:ln w="44450">
          <a:solidFill>
            <a:srgbClr val="FF0000"/>
          </a:solidFill>
          <a:round/>
          <a:headEnd/>
          <a:tailEnd type="triangle" w="med" len="med"/>
        </a:ln>
      </xdr:spPr>
    </xdr:sp>
    <xdr:clientData/>
  </xdr:twoCellAnchor>
  <xdr:twoCellAnchor>
    <xdr:from>
      <xdr:col>5</xdr:col>
      <xdr:colOff>19050</xdr:colOff>
      <xdr:row>63</xdr:row>
      <xdr:rowOff>266700</xdr:rowOff>
    </xdr:from>
    <xdr:to>
      <xdr:col>5</xdr:col>
      <xdr:colOff>19050</xdr:colOff>
      <xdr:row>64</xdr:row>
      <xdr:rowOff>257175</xdr:rowOff>
    </xdr:to>
    <xdr:sp macro="" textlink="">
      <xdr:nvSpPr>
        <xdr:cNvPr id="3381585" name="Line 117"/>
        <xdr:cNvSpPr>
          <a:spLocks noChangeShapeType="1"/>
        </xdr:cNvSpPr>
      </xdr:nvSpPr>
      <xdr:spPr bwMode="auto">
        <a:xfrm>
          <a:off x="2905125" y="32946975"/>
          <a:ext cx="0" cy="276225"/>
        </a:xfrm>
        <a:prstGeom prst="line">
          <a:avLst/>
        </a:prstGeom>
        <a:noFill/>
        <a:ln w="44450">
          <a:solidFill>
            <a:srgbClr val="FF0000"/>
          </a:solidFill>
          <a:round/>
          <a:headEnd/>
          <a:tailEnd type="triangle" w="med" len="med"/>
        </a:ln>
      </xdr:spPr>
    </xdr:sp>
    <xdr:clientData/>
  </xdr:twoCellAnchor>
  <xdr:twoCellAnchor>
    <xdr:from>
      <xdr:col>5</xdr:col>
      <xdr:colOff>0</xdr:colOff>
      <xdr:row>71</xdr:row>
      <xdr:rowOff>9525</xdr:rowOff>
    </xdr:from>
    <xdr:to>
      <xdr:col>5</xdr:col>
      <xdr:colOff>0</xdr:colOff>
      <xdr:row>71</xdr:row>
      <xdr:rowOff>285750</xdr:rowOff>
    </xdr:to>
    <xdr:sp macro="" textlink="">
      <xdr:nvSpPr>
        <xdr:cNvPr id="3381586" name="Line 118"/>
        <xdr:cNvSpPr>
          <a:spLocks noChangeShapeType="1"/>
        </xdr:cNvSpPr>
      </xdr:nvSpPr>
      <xdr:spPr bwMode="auto">
        <a:xfrm>
          <a:off x="2886075" y="36480750"/>
          <a:ext cx="0" cy="276225"/>
        </a:xfrm>
        <a:prstGeom prst="line">
          <a:avLst/>
        </a:prstGeom>
        <a:noFill/>
        <a:ln w="44450">
          <a:solidFill>
            <a:srgbClr val="FF0000"/>
          </a:solidFill>
          <a:round/>
          <a:headEnd/>
          <a:tailEnd type="triangle" w="med" len="med"/>
        </a:ln>
      </xdr:spPr>
    </xdr:sp>
    <xdr:clientData/>
  </xdr:twoCellAnchor>
  <xdr:twoCellAnchor>
    <xdr:from>
      <xdr:col>5</xdr:col>
      <xdr:colOff>0</xdr:colOff>
      <xdr:row>77</xdr:row>
      <xdr:rowOff>276225</xdr:rowOff>
    </xdr:from>
    <xdr:to>
      <xdr:col>5</xdr:col>
      <xdr:colOff>0</xdr:colOff>
      <xdr:row>78</xdr:row>
      <xdr:rowOff>266700</xdr:rowOff>
    </xdr:to>
    <xdr:sp macro="" textlink="">
      <xdr:nvSpPr>
        <xdr:cNvPr id="3381587" name="Line 119"/>
        <xdr:cNvSpPr>
          <a:spLocks noChangeShapeType="1"/>
        </xdr:cNvSpPr>
      </xdr:nvSpPr>
      <xdr:spPr bwMode="auto">
        <a:xfrm>
          <a:off x="2886075" y="40081200"/>
          <a:ext cx="0" cy="276225"/>
        </a:xfrm>
        <a:prstGeom prst="line">
          <a:avLst/>
        </a:prstGeom>
        <a:noFill/>
        <a:ln w="44450">
          <a:solidFill>
            <a:srgbClr val="FF0000"/>
          </a:solidFill>
          <a:round/>
          <a:headEnd/>
          <a:tailEnd type="triangle" w="med" len="med"/>
        </a:ln>
      </xdr:spPr>
    </xdr:sp>
    <xdr:clientData/>
  </xdr:twoCellAnchor>
  <xdr:twoCellAnchor>
    <xdr:from>
      <xdr:col>5</xdr:col>
      <xdr:colOff>9525</xdr:colOff>
      <xdr:row>84</xdr:row>
      <xdr:rowOff>276225</xdr:rowOff>
    </xdr:from>
    <xdr:to>
      <xdr:col>5</xdr:col>
      <xdr:colOff>9525</xdr:colOff>
      <xdr:row>85</xdr:row>
      <xdr:rowOff>266700</xdr:rowOff>
    </xdr:to>
    <xdr:sp macro="" textlink="">
      <xdr:nvSpPr>
        <xdr:cNvPr id="3381588" name="Line 120"/>
        <xdr:cNvSpPr>
          <a:spLocks noChangeShapeType="1"/>
        </xdr:cNvSpPr>
      </xdr:nvSpPr>
      <xdr:spPr bwMode="auto">
        <a:xfrm>
          <a:off x="2895600" y="43700700"/>
          <a:ext cx="0" cy="276225"/>
        </a:xfrm>
        <a:prstGeom prst="line">
          <a:avLst/>
        </a:prstGeom>
        <a:noFill/>
        <a:ln w="44450">
          <a:solidFill>
            <a:srgbClr val="FF0000"/>
          </a:solidFill>
          <a:round/>
          <a:headEnd/>
          <a:tailEnd type="triangle" w="med" len="med"/>
        </a:ln>
      </xdr:spPr>
    </xdr:sp>
    <xdr:clientData/>
  </xdr:twoCellAnchor>
  <xdr:twoCellAnchor>
    <xdr:from>
      <xdr:col>5</xdr:col>
      <xdr:colOff>28575</xdr:colOff>
      <xdr:row>90</xdr:row>
      <xdr:rowOff>266700</xdr:rowOff>
    </xdr:from>
    <xdr:to>
      <xdr:col>5</xdr:col>
      <xdr:colOff>28575</xdr:colOff>
      <xdr:row>91</xdr:row>
      <xdr:rowOff>257175</xdr:rowOff>
    </xdr:to>
    <xdr:sp macro="" textlink="">
      <xdr:nvSpPr>
        <xdr:cNvPr id="3381589" name="Line 121"/>
        <xdr:cNvSpPr>
          <a:spLocks noChangeShapeType="1"/>
        </xdr:cNvSpPr>
      </xdr:nvSpPr>
      <xdr:spPr bwMode="auto">
        <a:xfrm>
          <a:off x="2914650" y="47072550"/>
          <a:ext cx="0" cy="276225"/>
        </a:xfrm>
        <a:prstGeom prst="line">
          <a:avLst/>
        </a:prstGeom>
        <a:noFill/>
        <a:ln w="44450">
          <a:solidFill>
            <a:srgbClr val="FF0000"/>
          </a:solidFill>
          <a:round/>
          <a:headEnd/>
          <a:tailEnd type="triangle" w="med" len="med"/>
        </a:ln>
      </xdr:spPr>
    </xdr:sp>
    <xdr:clientData/>
  </xdr:twoCellAnchor>
  <xdr:twoCellAnchor>
    <xdr:from>
      <xdr:col>5</xdr:col>
      <xdr:colOff>19050</xdr:colOff>
      <xdr:row>97</xdr:row>
      <xdr:rowOff>266700</xdr:rowOff>
    </xdr:from>
    <xdr:to>
      <xdr:col>5</xdr:col>
      <xdr:colOff>19050</xdr:colOff>
      <xdr:row>98</xdr:row>
      <xdr:rowOff>257175</xdr:rowOff>
    </xdr:to>
    <xdr:sp macro="" textlink="">
      <xdr:nvSpPr>
        <xdr:cNvPr id="3381590" name="Line 122"/>
        <xdr:cNvSpPr>
          <a:spLocks noChangeShapeType="1"/>
        </xdr:cNvSpPr>
      </xdr:nvSpPr>
      <xdr:spPr bwMode="auto">
        <a:xfrm>
          <a:off x="2905125" y="50577750"/>
          <a:ext cx="0" cy="276225"/>
        </a:xfrm>
        <a:prstGeom prst="line">
          <a:avLst/>
        </a:prstGeom>
        <a:noFill/>
        <a:ln w="44450">
          <a:solidFill>
            <a:srgbClr val="FF0000"/>
          </a:solidFill>
          <a:round/>
          <a:headEnd/>
          <a:tailEnd type="triangle" w="med" len="med"/>
        </a:ln>
      </xdr:spPr>
    </xdr:sp>
    <xdr:clientData/>
  </xdr:twoCellAnchor>
  <xdr:twoCellAnchor>
    <xdr:from>
      <xdr:col>5</xdr:col>
      <xdr:colOff>9525</xdr:colOff>
      <xdr:row>105</xdr:row>
      <xdr:rowOff>257175</xdr:rowOff>
    </xdr:from>
    <xdr:to>
      <xdr:col>5</xdr:col>
      <xdr:colOff>9525</xdr:colOff>
      <xdr:row>106</xdr:row>
      <xdr:rowOff>247650</xdr:rowOff>
    </xdr:to>
    <xdr:sp macro="" textlink="">
      <xdr:nvSpPr>
        <xdr:cNvPr id="3381591" name="Line 123"/>
        <xdr:cNvSpPr>
          <a:spLocks noChangeShapeType="1"/>
        </xdr:cNvSpPr>
      </xdr:nvSpPr>
      <xdr:spPr bwMode="auto">
        <a:xfrm>
          <a:off x="2895600" y="54568725"/>
          <a:ext cx="0" cy="276225"/>
        </a:xfrm>
        <a:prstGeom prst="line">
          <a:avLst/>
        </a:prstGeom>
        <a:noFill/>
        <a:ln w="44450">
          <a:solidFill>
            <a:srgbClr val="FF0000"/>
          </a:solidFill>
          <a:round/>
          <a:headEnd/>
          <a:tailEnd type="triangle" w="med" len="med"/>
        </a:ln>
      </xdr:spPr>
    </xdr:sp>
    <xdr:clientData/>
  </xdr:twoCellAnchor>
  <xdr:twoCellAnchor>
    <xdr:from>
      <xdr:col>4</xdr:col>
      <xdr:colOff>666750</xdr:colOff>
      <xdr:row>113</xdr:row>
      <xdr:rowOff>276225</xdr:rowOff>
    </xdr:from>
    <xdr:to>
      <xdr:col>4</xdr:col>
      <xdr:colOff>666750</xdr:colOff>
      <xdr:row>114</xdr:row>
      <xdr:rowOff>266700</xdr:rowOff>
    </xdr:to>
    <xdr:sp macro="" textlink="">
      <xdr:nvSpPr>
        <xdr:cNvPr id="3381592" name="Line 124"/>
        <xdr:cNvSpPr>
          <a:spLocks noChangeShapeType="1"/>
        </xdr:cNvSpPr>
      </xdr:nvSpPr>
      <xdr:spPr bwMode="auto">
        <a:xfrm>
          <a:off x="2876550" y="58607325"/>
          <a:ext cx="0" cy="276225"/>
        </a:xfrm>
        <a:prstGeom prst="line">
          <a:avLst/>
        </a:prstGeom>
        <a:noFill/>
        <a:ln w="44450">
          <a:solidFill>
            <a:srgbClr val="FF0000"/>
          </a:solidFill>
          <a:round/>
          <a:headEnd/>
          <a:tailEnd type="triangle" w="med" len="med"/>
        </a:ln>
      </xdr:spPr>
    </xdr:sp>
    <xdr:clientData/>
  </xdr:twoCellAnchor>
  <xdr:twoCellAnchor>
    <xdr:from>
      <xdr:col>6</xdr:col>
      <xdr:colOff>200025</xdr:colOff>
      <xdr:row>91</xdr:row>
      <xdr:rowOff>28575</xdr:rowOff>
    </xdr:from>
    <xdr:to>
      <xdr:col>7</xdr:col>
      <xdr:colOff>0</xdr:colOff>
      <xdr:row>91</xdr:row>
      <xdr:rowOff>285750</xdr:rowOff>
    </xdr:to>
    <xdr:sp macro="" textlink="">
      <xdr:nvSpPr>
        <xdr:cNvPr id="3381593" name="Line 125"/>
        <xdr:cNvSpPr>
          <a:spLocks noChangeShapeType="1"/>
        </xdr:cNvSpPr>
      </xdr:nvSpPr>
      <xdr:spPr bwMode="auto">
        <a:xfrm flipH="1">
          <a:off x="3762375" y="47120175"/>
          <a:ext cx="476250" cy="257175"/>
        </a:xfrm>
        <a:prstGeom prst="line">
          <a:avLst/>
        </a:prstGeom>
        <a:noFill/>
        <a:ln w="41275">
          <a:solidFill>
            <a:srgbClr val="00CCFF"/>
          </a:solidFill>
          <a:round/>
          <a:headEnd/>
          <a:tailEnd type="triangle" w="med" len="med"/>
        </a:ln>
      </xdr:spPr>
    </xdr:sp>
    <xdr:clientData/>
  </xdr:twoCellAnchor>
  <xdr:twoCellAnchor>
    <xdr:from>
      <xdr:col>6</xdr:col>
      <xdr:colOff>200025</xdr:colOff>
      <xdr:row>97</xdr:row>
      <xdr:rowOff>247650</xdr:rowOff>
    </xdr:from>
    <xdr:to>
      <xdr:col>7</xdr:col>
      <xdr:colOff>0</xdr:colOff>
      <xdr:row>98</xdr:row>
      <xdr:rowOff>219075</xdr:rowOff>
    </xdr:to>
    <xdr:sp macro="" textlink="">
      <xdr:nvSpPr>
        <xdr:cNvPr id="3381594" name="Line 126"/>
        <xdr:cNvSpPr>
          <a:spLocks noChangeShapeType="1"/>
        </xdr:cNvSpPr>
      </xdr:nvSpPr>
      <xdr:spPr bwMode="auto">
        <a:xfrm flipH="1">
          <a:off x="3762375" y="50558700"/>
          <a:ext cx="476250" cy="257175"/>
        </a:xfrm>
        <a:prstGeom prst="line">
          <a:avLst/>
        </a:prstGeom>
        <a:noFill/>
        <a:ln w="41275">
          <a:solidFill>
            <a:srgbClr val="00CCFF"/>
          </a:solidFill>
          <a:round/>
          <a:headEnd/>
          <a:tailEnd type="triangle" w="med" len="med"/>
        </a:ln>
      </xdr:spPr>
    </xdr:sp>
    <xdr:clientData/>
  </xdr:twoCellAnchor>
  <xdr:twoCellAnchor>
    <xdr:from>
      <xdr:col>6</xdr:col>
      <xdr:colOff>200025</xdr:colOff>
      <xdr:row>64</xdr:row>
      <xdr:rowOff>28575</xdr:rowOff>
    </xdr:from>
    <xdr:to>
      <xdr:col>7</xdr:col>
      <xdr:colOff>0</xdr:colOff>
      <xdr:row>64</xdr:row>
      <xdr:rowOff>285750</xdr:rowOff>
    </xdr:to>
    <xdr:sp macro="" textlink="">
      <xdr:nvSpPr>
        <xdr:cNvPr id="3381595" name="Line 127"/>
        <xdr:cNvSpPr>
          <a:spLocks noChangeShapeType="1"/>
        </xdr:cNvSpPr>
      </xdr:nvSpPr>
      <xdr:spPr bwMode="auto">
        <a:xfrm flipH="1">
          <a:off x="3762375" y="32994600"/>
          <a:ext cx="476250" cy="257175"/>
        </a:xfrm>
        <a:prstGeom prst="line">
          <a:avLst/>
        </a:prstGeom>
        <a:noFill/>
        <a:ln w="41275">
          <a:solidFill>
            <a:srgbClr val="00CCFF"/>
          </a:solidFill>
          <a:round/>
          <a:headEnd/>
          <a:tailEnd type="triangle" w="med" len="med"/>
        </a:ln>
      </xdr:spPr>
    </xdr:sp>
    <xdr:clientData/>
  </xdr:twoCellAnchor>
  <xdr:twoCellAnchor>
    <xdr:from>
      <xdr:col>6</xdr:col>
      <xdr:colOff>161925</xdr:colOff>
      <xdr:row>57</xdr:row>
      <xdr:rowOff>47625</xdr:rowOff>
    </xdr:from>
    <xdr:to>
      <xdr:col>6</xdr:col>
      <xdr:colOff>638175</xdr:colOff>
      <xdr:row>58</xdr:row>
      <xdr:rowOff>9525</xdr:rowOff>
    </xdr:to>
    <xdr:sp macro="" textlink="">
      <xdr:nvSpPr>
        <xdr:cNvPr id="3381596" name="Line 128"/>
        <xdr:cNvSpPr>
          <a:spLocks noChangeShapeType="1"/>
        </xdr:cNvSpPr>
      </xdr:nvSpPr>
      <xdr:spPr bwMode="auto">
        <a:xfrm flipH="1">
          <a:off x="3724275" y="29546550"/>
          <a:ext cx="476250" cy="257175"/>
        </a:xfrm>
        <a:prstGeom prst="line">
          <a:avLst/>
        </a:prstGeom>
        <a:noFill/>
        <a:ln w="41275">
          <a:solidFill>
            <a:srgbClr val="00CCFF"/>
          </a:solidFill>
          <a:round/>
          <a:headEnd/>
          <a:tailEnd type="triangle" w="med" len="med"/>
        </a:ln>
      </xdr:spPr>
    </xdr:sp>
    <xdr:clientData/>
  </xdr:twoCellAnchor>
  <xdr:twoCellAnchor>
    <xdr:from>
      <xdr:col>7</xdr:col>
      <xdr:colOff>0</xdr:colOff>
      <xdr:row>50</xdr:row>
      <xdr:rowOff>57150</xdr:rowOff>
    </xdr:from>
    <xdr:to>
      <xdr:col>7</xdr:col>
      <xdr:colOff>476250</xdr:colOff>
      <xdr:row>51</xdr:row>
      <xdr:rowOff>9525</xdr:rowOff>
    </xdr:to>
    <xdr:sp macro="" textlink="">
      <xdr:nvSpPr>
        <xdr:cNvPr id="3381597" name="Line 129"/>
        <xdr:cNvSpPr>
          <a:spLocks noChangeShapeType="1"/>
        </xdr:cNvSpPr>
      </xdr:nvSpPr>
      <xdr:spPr bwMode="auto">
        <a:xfrm flipH="1">
          <a:off x="4238625" y="26717625"/>
          <a:ext cx="476250" cy="257175"/>
        </a:xfrm>
        <a:prstGeom prst="line">
          <a:avLst/>
        </a:prstGeom>
        <a:noFill/>
        <a:ln w="41275">
          <a:solidFill>
            <a:srgbClr val="00CCFF"/>
          </a:solidFill>
          <a:round/>
          <a:headEnd/>
          <a:tailEnd type="triangle" w="med" len="med"/>
        </a:ln>
      </xdr:spPr>
    </xdr:sp>
    <xdr:clientData/>
  </xdr:twoCellAnchor>
  <xdr:twoCellAnchor>
    <xdr:from>
      <xdr:col>6</xdr:col>
      <xdr:colOff>190500</xdr:colOff>
      <xdr:row>106</xdr:row>
      <xdr:rowOff>0</xdr:rowOff>
    </xdr:from>
    <xdr:to>
      <xdr:col>6</xdr:col>
      <xdr:colOff>666750</xdr:colOff>
      <xdr:row>106</xdr:row>
      <xdr:rowOff>257175</xdr:rowOff>
    </xdr:to>
    <xdr:sp macro="" textlink="">
      <xdr:nvSpPr>
        <xdr:cNvPr id="3381598" name="Line 130"/>
        <xdr:cNvSpPr>
          <a:spLocks noChangeShapeType="1"/>
        </xdr:cNvSpPr>
      </xdr:nvSpPr>
      <xdr:spPr bwMode="auto">
        <a:xfrm flipH="1">
          <a:off x="3752850" y="54597300"/>
          <a:ext cx="476250" cy="257175"/>
        </a:xfrm>
        <a:prstGeom prst="line">
          <a:avLst/>
        </a:prstGeom>
        <a:noFill/>
        <a:ln w="41275">
          <a:solidFill>
            <a:srgbClr val="00CCFF"/>
          </a:solidFill>
          <a:round/>
          <a:headEnd/>
          <a:tailEnd type="triangle" w="med" len="med"/>
        </a:ln>
      </xdr:spPr>
    </xdr:sp>
    <xdr:clientData/>
  </xdr:twoCellAnchor>
  <xdr:twoCellAnchor>
    <xdr:from>
      <xdr:col>6</xdr:col>
      <xdr:colOff>190500</xdr:colOff>
      <xdr:row>114</xdr:row>
      <xdr:rowOff>38100</xdr:rowOff>
    </xdr:from>
    <xdr:to>
      <xdr:col>6</xdr:col>
      <xdr:colOff>666750</xdr:colOff>
      <xdr:row>115</xdr:row>
      <xdr:rowOff>0</xdr:rowOff>
    </xdr:to>
    <xdr:sp macro="" textlink="">
      <xdr:nvSpPr>
        <xdr:cNvPr id="3381599" name="Line 131"/>
        <xdr:cNvSpPr>
          <a:spLocks noChangeShapeType="1"/>
        </xdr:cNvSpPr>
      </xdr:nvSpPr>
      <xdr:spPr bwMode="auto">
        <a:xfrm flipH="1">
          <a:off x="3752850" y="58654950"/>
          <a:ext cx="476250" cy="257175"/>
        </a:xfrm>
        <a:prstGeom prst="line">
          <a:avLst/>
        </a:prstGeom>
        <a:noFill/>
        <a:ln w="41275">
          <a:solidFill>
            <a:srgbClr val="00CCFF"/>
          </a:solidFill>
          <a:round/>
          <a:headEnd/>
          <a:tailEnd type="triangle" w="med" len="med"/>
        </a:ln>
      </xdr:spPr>
    </xdr:sp>
    <xdr:clientData/>
  </xdr:twoCellAnchor>
  <xdr:twoCellAnchor>
    <xdr:from>
      <xdr:col>1</xdr:col>
      <xdr:colOff>342900</xdr:colOff>
      <xdr:row>124</xdr:row>
      <xdr:rowOff>466725</xdr:rowOff>
    </xdr:from>
    <xdr:to>
      <xdr:col>1</xdr:col>
      <xdr:colOff>342900</xdr:colOff>
      <xdr:row>125</xdr:row>
      <xdr:rowOff>161925</xdr:rowOff>
    </xdr:to>
    <xdr:sp macro="" textlink="">
      <xdr:nvSpPr>
        <xdr:cNvPr id="3381600" name="Line 132"/>
        <xdr:cNvSpPr>
          <a:spLocks noChangeShapeType="1"/>
        </xdr:cNvSpPr>
      </xdr:nvSpPr>
      <xdr:spPr bwMode="auto">
        <a:xfrm>
          <a:off x="523875" y="63388875"/>
          <a:ext cx="0" cy="161925"/>
        </a:xfrm>
        <a:prstGeom prst="line">
          <a:avLst/>
        </a:prstGeom>
        <a:noFill/>
        <a:ln w="44450">
          <a:solidFill>
            <a:srgbClr val="FF0000"/>
          </a:solidFill>
          <a:round/>
          <a:headEnd/>
          <a:tailEnd type="triangle" w="med" len="med"/>
        </a:ln>
      </xdr:spPr>
    </xdr:sp>
    <xdr:clientData/>
  </xdr:twoCellAnchor>
  <xdr:twoCellAnchor>
    <xdr:from>
      <xdr:col>1</xdr:col>
      <xdr:colOff>342900</xdr:colOff>
      <xdr:row>132</xdr:row>
      <xdr:rowOff>466725</xdr:rowOff>
    </xdr:from>
    <xdr:to>
      <xdr:col>1</xdr:col>
      <xdr:colOff>342900</xdr:colOff>
      <xdr:row>133</xdr:row>
      <xdr:rowOff>161925</xdr:rowOff>
    </xdr:to>
    <xdr:sp macro="" textlink="">
      <xdr:nvSpPr>
        <xdr:cNvPr id="3381601" name="Line 133"/>
        <xdr:cNvSpPr>
          <a:spLocks noChangeShapeType="1"/>
        </xdr:cNvSpPr>
      </xdr:nvSpPr>
      <xdr:spPr bwMode="auto">
        <a:xfrm>
          <a:off x="523875" y="67408425"/>
          <a:ext cx="0" cy="161925"/>
        </a:xfrm>
        <a:prstGeom prst="line">
          <a:avLst/>
        </a:prstGeom>
        <a:noFill/>
        <a:ln w="44450">
          <a:solidFill>
            <a:srgbClr val="FF0000"/>
          </a:solidFill>
          <a:round/>
          <a:headEnd/>
          <a:tailEnd type="triangle" w="med" len="med"/>
        </a:ln>
      </xdr:spPr>
    </xdr:sp>
    <xdr:clientData/>
  </xdr:twoCellAnchor>
  <xdr:twoCellAnchor>
    <xdr:from>
      <xdr:col>0</xdr:col>
      <xdr:colOff>0</xdr:colOff>
      <xdr:row>131</xdr:row>
      <xdr:rowOff>581025</xdr:rowOff>
    </xdr:from>
    <xdr:to>
      <xdr:col>2</xdr:col>
      <xdr:colOff>361950</xdr:colOff>
      <xdr:row>131</xdr:row>
      <xdr:rowOff>876300</xdr:rowOff>
    </xdr:to>
    <xdr:sp macro="" textlink="">
      <xdr:nvSpPr>
        <xdr:cNvPr id="41094" name="WordArt 134"/>
        <xdr:cNvSpPr>
          <a:spLocks noChangeArrowheads="1" noChangeShapeType="1" noTextEdit="1"/>
        </xdr:cNvSpPr>
      </xdr:nvSpPr>
      <xdr:spPr bwMode="auto">
        <a:xfrm>
          <a:off x="0" y="67122675"/>
          <a:ext cx="1219200" cy="0"/>
        </a:xfrm>
        <a:prstGeom prst="rect">
          <a:avLst/>
        </a:prstGeom>
      </xdr:spPr>
      <xdr:txBody>
        <a:bodyPr wrap="none" fromWordArt="1">
          <a:prstTxWarp prst="textPlain">
            <a:avLst>
              <a:gd name="adj" fmla="val 50000"/>
            </a:avLst>
          </a:prstTxWarp>
        </a:bodyPr>
        <a:lstStyle/>
        <a:p>
          <a:pPr algn="ctr" rtl="0"/>
          <a:r>
            <a:rPr lang="el-GR" sz="3600" kern="10" spc="0">
              <a:ln w="9525">
                <a:noFill/>
                <a:round/>
                <a:headEnd/>
                <a:tailEnd/>
              </a:ln>
              <a:solidFill>
                <a:srgbClr val="336699"/>
              </a:solidFill>
              <a:effectLst>
                <a:outerShdw dist="45791" dir="2021404" algn="ctr" rotWithShape="0">
                  <a:srgbClr val="C0C0C0"/>
                </a:outerShdw>
              </a:effectLst>
              <a:latin typeface="Times New Roman"/>
              <a:cs typeface="Times New Roman"/>
            </a:rPr>
            <a:t>Άσκηση 2</a:t>
          </a:r>
          <a:endParaRPr lang="en-GB" sz="3600" kern="10" spc="0">
            <a:ln w="9525">
              <a:noFill/>
              <a:round/>
              <a:headEnd/>
              <a:tailEnd/>
            </a:ln>
            <a:solidFill>
              <a:srgbClr val="336699"/>
            </a:solidFill>
            <a:effectLst>
              <a:outerShdw dist="45791" dir="2021404" algn="ctr" rotWithShape="0">
                <a:srgbClr val="C0C0C0"/>
              </a:outerShdw>
            </a:effectLst>
            <a:latin typeface="Times New Roman"/>
            <a:cs typeface="Times New Roman"/>
          </a:endParaRPr>
        </a:p>
      </xdr:txBody>
    </xdr:sp>
    <xdr:clientData/>
  </xdr:twoCellAnchor>
  <xdr:twoCellAnchor>
    <xdr:from>
      <xdr:col>0</xdr:col>
      <xdr:colOff>19050</xdr:colOff>
      <xdr:row>123</xdr:row>
      <xdr:rowOff>0</xdr:rowOff>
    </xdr:from>
    <xdr:to>
      <xdr:col>2</xdr:col>
      <xdr:colOff>381000</xdr:colOff>
      <xdr:row>124</xdr:row>
      <xdr:rowOff>9525</xdr:rowOff>
    </xdr:to>
    <xdr:sp macro="" textlink="">
      <xdr:nvSpPr>
        <xdr:cNvPr id="41095" name="WordArt 135"/>
        <xdr:cNvSpPr>
          <a:spLocks noChangeArrowheads="1" noChangeShapeType="1" noTextEdit="1"/>
        </xdr:cNvSpPr>
      </xdr:nvSpPr>
      <xdr:spPr bwMode="auto">
        <a:xfrm>
          <a:off x="19050" y="62817375"/>
          <a:ext cx="1219200" cy="295275"/>
        </a:xfrm>
        <a:prstGeom prst="rect">
          <a:avLst/>
        </a:prstGeom>
      </xdr:spPr>
      <xdr:txBody>
        <a:bodyPr wrap="none" fromWordArt="1">
          <a:prstTxWarp prst="textPlain">
            <a:avLst>
              <a:gd name="adj" fmla="val 50000"/>
            </a:avLst>
          </a:prstTxWarp>
        </a:bodyPr>
        <a:lstStyle/>
        <a:p>
          <a:pPr algn="ctr" rtl="0"/>
          <a:r>
            <a:rPr lang="el-GR" sz="3600" kern="10" spc="0">
              <a:ln w="9525">
                <a:noFill/>
                <a:round/>
                <a:headEnd/>
                <a:tailEnd/>
              </a:ln>
              <a:solidFill>
                <a:srgbClr val="336699"/>
              </a:solidFill>
              <a:effectLst>
                <a:outerShdw dist="45791" dir="2021404" algn="ctr" rotWithShape="0">
                  <a:srgbClr val="C0C0C0"/>
                </a:outerShdw>
              </a:effectLst>
              <a:latin typeface="Times New Roman"/>
              <a:cs typeface="Times New Roman"/>
            </a:rPr>
            <a:t>Άσκηση 9</a:t>
          </a:r>
          <a:endParaRPr lang="en-GB" sz="3600" kern="10" spc="0">
            <a:ln w="9525">
              <a:noFill/>
              <a:round/>
              <a:headEnd/>
              <a:tailEnd/>
            </a:ln>
            <a:solidFill>
              <a:srgbClr val="336699"/>
            </a:solidFill>
            <a:effectLst>
              <a:outerShdw dist="45791" dir="2021404" algn="ctr" rotWithShape="0">
                <a:srgbClr val="C0C0C0"/>
              </a:outerShdw>
            </a:effectLst>
            <a:latin typeface="Times New Roman"/>
            <a:cs typeface="Times New Roman"/>
          </a:endParaRPr>
        </a:p>
      </xdr:txBody>
    </xdr:sp>
    <xdr:clientData/>
  </xdr:twoCellAnchor>
  <xdr:twoCellAnchor>
    <xdr:from>
      <xdr:col>0</xdr:col>
      <xdr:colOff>28575</xdr:colOff>
      <xdr:row>131</xdr:row>
      <xdr:rowOff>114300</xdr:rowOff>
    </xdr:from>
    <xdr:to>
      <xdr:col>2</xdr:col>
      <xdr:colOff>390525</xdr:colOff>
      <xdr:row>131</xdr:row>
      <xdr:rowOff>409575</xdr:rowOff>
    </xdr:to>
    <xdr:sp macro="" textlink="">
      <xdr:nvSpPr>
        <xdr:cNvPr id="41096" name="WordArt 136"/>
        <xdr:cNvSpPr>
          <a:spLocks noChangeArrowheads="1" noChangeShapeType="1" noTextEdit="1"/>
        </xdr:cNvSpPr>
      </xdr:nvSpPr>
      <xdr:spPr bwMode="auto">
        <a:xfrm>
          <a:off x="28575" y="66798825"/>
          <a:ext cx="1219200" cy="295275"/>
        </a:xfrm>
        <a:prstGeom prst="rect">
          <a:avLst/>
        </a:prstGeom>
      </xdr:spPr>
      <xdr:txBody>
        <a:bodyPr wrap="none" fromWordArt="1">
          <a:prstTxWarp prst="textPlain">
            <a:avLst>
              <a:gd name="adj" fmla="val 50000"/>
            </a:avLst>
          </a:prstTxWarp>
        </a:bodyPr>
        <a:lstStyle/>
        <a:p>
          <a:pPr algn="ctr" rtl="0"/>
          <a:r>
            <a:rPr lang="el-GR" sz="3600" kern="10" spc="0">
              <a:ln w="9525">
                <a:noFill/>
                <a:round/>
                <a:headEnd/>
                <a:tailEnd/>
              </a:ln>
              <a:solidFill>
                <a:srgbClr val="336699"/>
              </a:solidFill>
              <a:effectLst>
                <a:outerShdw dist="45791" dir="2021404" algn="ctr" rotWithShape="0">
                  <a:srgbClr val="C0C0C0"/>
                </a:outerShdw>
              </a:effectLst>
              <a:latin typeface="Times New Roman"/>
              <a:cs typeface="Times New Roman"/>
            </a:rPr>
            <a:t>Άσκηση 10</a:t>
          </a:r>
          <a:endParaRPr lang="en-GB" sz="3600" kern="10" spc="0">
            <a:ln w="9525">
              <a:noFill/>
              <a:round/>
              <a:headEnd/>
              <a:tailEnd/>
            </a:ln>
            <a:solidFill>
              <a:srgbClr val="336699"/>
            </a:solidFill>
            <a:effectLst>
              <a:outerShdw dist="45791" dir="2021404" algn="ctr" rotWithShape="0">
                <a:srgbClr val="C0C0C0"/>
              </a:outerShdw>
            </a:effectLst>
            <a:latin typeface="Times New Roman"/>
            <a:cs typeface="Times New Roman"/>
          </a:endParaRPr>
        </a:p>
      </xdr:txBody>
    </xdr:sp>
    <xdr:clientData/>
  </xdr:twoCellAnchor>
  <xdr:twoCellAnchor>
    <xdr:from>
      <xdr:col>5</xdr:col>
      <xdr:colOff>9525</xdr:colOff>
      <xdr:row>124</xdr:row>
      <xdr:rowOff>257175</xdr:rowOff>
    </xdr:from>
    <xdr:to>
      <xdr:col>5</xdr:col>
      <xdr:colOff>9525</xdr:colOff>
      <xdr:row>125</xdr:row>
      <xdr:rowOff>247650</xdr:rowOff>
    </xdr:to>
    <xdr:sp macro="" textlink="">
      <xdr:nvSpPr>
        <xdr:cNvPr id="3381605" name="Line 137"/>
        <xdr:cNvSpPr>
          <a:spLocks noChangeShapeType="1"/>
        </xdr:cNvSpPr>
      </xdr:nvSpPr>
      <xdr:spPr bwMode="auto">
        <a:xfrm>
          <a:off x="2895600" y="63360300"/>
          <a:ext cx="0" cy="276225"/>
        </a:xfrm>
        <a:prstGeom prst="line">
          <a:avLst/>
        </a:prstGeom>
        <a:noFill/>
        <a:ln w="44450">
          <a:solidFill>
            <a:srgbClr val="FF0000"/>
          </a:solidFill>
          <a:round/>
          <a:headEnd/>
          <a:tailEnd type="triangle" w="med" len="med"/>
        </a:ln>
      </xdr:spPr>
    </xdr:sp>
    <xdr:clientData/>
  </xdr:twoCellAnchor>
  <xdr:twoCellAnchor>
    <xdr:from>
      <xdr:col>4</xdr:col>
      <xdr:colOff>666750</xdr:colOff>
      <xdr:row>132</xdr:row>
      <xdr:rowOff>276225</xdr:rowOff>
    </xdr:from>
    <xdr:to>
      <xdr:col>4</xdr:col>
      <xdr:colOff>666750</xdr:colOff>
      <xdr:row>133</xdr:row>
      <xdr:rowOff>266700</xdr:rowOff>
    </xdr:to>
    <xdr:sp macro="" textlink="">
      <xdr:nvSpPr>
        <xdr:cNvPr id="3381606" name="Line 138"/>
        <xdr:cNvSpPr>
          <a:spLocks noChangeShapeType="1"/>
        </xdr:cNvSpPr>
      </xdr:nvSpPr>
      <xdr:spPr bwMode="auto">
        <a:xfrm>
          <a:off x="2876550" y="67398900"/>
          <a:ext cx="0" cy="276225"/>
        </a:xfrm>
        <a:prstGeom prst="line">
          <a:avLst/>
        </a:prstGeom>
        <a:noFill/>
        <a:ln w="44450">
          <a:solidFill>
            <a:srgbClr val="FF0000"/>
          </a:solidFill>
          <a:round/>
          <a:headEnd/>
          <a:tailEnd type="triangle" w="med" len="med"/>
        </a:ln>
      </xdr:spPr>
    </xdr:sp>
    <xdr:clientData/>
  </xdr:twoCellAnchor>
  <xdr:twoCellAnchor>
    <xdr:from>
      <xdr:col>6</xdr:col>
      <xdr:colOff>190500</xdr:colOff>
      <xdr:row>125</xdr:row>
      <xdr:rowOff>0</xdr:rowOff>
    </xdr:from>
    <xdr:to>
      <xdr:col>6</xdr:col>
      <xdr:colOff>666750</xdr:colOff>
      <xdr:row>125</xdr:row>
      <xdr:rowOff>257175</xdr:rowOff>
    </xdr:to>
    <xdr:sp macro="" textlink="">
      <xdr:nvSpPr>
        <xdr:cNvPr id="3381607" name="Line 139"/>
        <xdr:cNvSpPr>
          <a:spLocks noChangeShapeType="1"/>
        </xdr:cNvSpPr>
      </xdr:nvSpPr>
      <xdr:spPr bwMode="auto">
        <a:xfrm flipH="1">
          <a:off x="3752850" y="63388875"/>
          <a:ext cx="476250" cy="257175"/>
        </a:xfrm>
        <a:prstGeom prst="line">
          <a:avLst/>
        </a:prstGeom>
        <a:noFill/>
        <a:ln w="41275">
          <a:solidFill>
            <a:srgbClr val="00CCFF"/>
          </a:solidFill>
          <a:round/>
          <a:headEnd/>
          <a:tailEnd type="triangle" w="med" len="med"/>
        </a:ln>
      </xdr:spPr>
    </xdr:sp>
    <xdr:clientData/>
  </xdr:twoCellAnchor>
  <xdr:twoCellAnchor>
    <xdr:from>
      <xdr:col>6</xdr:col>
      <xdr:colOff>190500</xdr:colOff>
      <xdr:row>133</xdr:row>
      <xdr:rowOff>38100</xdr:rowOff>
    </xdr:from>
    <xdr:to>
      <xdr:col>6</xdr:col>
      <xdr:colOff>666750</xdr:colOff>
      <xdr:row>134</xdr:row>
      <xdr:rowOff>0</xdr:rowOff>
    </xdr:to>
    <xdr:sp macro="" textlink="">
      <xdr:nvSpPr>
        <xdr:cNvPr id="3381608" name="Line 140"/>
        <xdr:cNvSpPr>
          <a:spLocks noChangeShapeType="1"/>
        </xdr:cNvSpPr>
      </xdr:nvSpPr>
      <xdr:spPr bwMode="auto">
        <a:xfrm flipH="1">
          <a:off x="3752850" y="67446525"/>
          <a:ext cx="476250" cy="257175"/>
        </a:xfrm>
        <a:prstGeom prst="line">
          <a:avLst/>
        </a:prstGeom>
        <a:noFill/>
        <a:ln w="41275">
          <a:solidFill>
            <a:srgbClr val="00CCFF"/>
          </a:solidFill>
          <a:round/>
          <a:headEnd/>
          <a:tailEnd type="triangle" w="med" len="med"/>
        </a:ln>
      </xdr:spPr>
    </xdr:sp>
    <xdr:clientData/>
  </xdr:twoCellAnchor>
  <xdr:twoCellAnchor>
    <xdr:from>
      <xdr:col>7</xdr:col>
      <xdr:colOff>238125</xdr:colOff>
      <xdr:row>141</xdr:row>
      <xdr:rowOff>200025</xdr:rowOff>
    </xdr:from>
    <xdr:to>
      <xdr:col>11</xdr:col>
      <xdr:colOff>47625</xdr:colOff>
      <xdr:row>142</xdr:row>
      <xdr:rowOff>257175</xdr:rowOff>
    </xdr:to>
    <xdr:sp macro="" textlink="">
      <xdr:nvSpPr>
        <xdr:cNvPr id="41107" name="AutoShape 147">
          <a:hlinkClick xmlns:r="http://schemas.openxmlformats.org/officeDocument/2006/relationships" r:id="rId14"/>
        </xdr:cNvPr>
        <xdr:cNvSpPr>
          <a:spLocks noChangeArrowheads="1"/>
        </xdr:cNvSpPr>
      </xdr:nvSpPr>
      <xdr:spPr bwMode="auto">
        <a:xfrm>
          <a:off x="4476750" y="70570725"/>
          <a:ext cx="2514600" cy="438150"/>
        </a:xfrm>
        <a:prstGeom prst="ellipseRibbon2">
          <a:avLst>
            <a:gd name="adj1" fmla="val 25000"/>
            <a:gd name="adj2" fmla="val 50000"/>
            <a:gd name="adj3" fmla="val 12500"/>
          </a:avLst>
        </a:prstGeom>
        <a:solidFill>
          <a:srgbClr val="00CCFF"/>
        </a:solidFill>
        <a:ln w="9525">
          <a:solidFill>
            <a:srgbClr val="000000"/>
          </a:solidFill>
          <a:round/>
          <a:headEnd/>
          <a:tailEnd/>
        </a:ln>
        <a:effectLst/>
      </xdr:spPr>
      <xdr:txBody>
        <a:bodyPr vertOverflow="clip" wrap="square" lIns="36576" tIns="45720" rIns="0" bIns="0" anchor="t" upright="1"/>
        <a:lstStyle/>
        <a:p>
          <a:pPr algn="l" rtl="0">
            <a:defRPr sz="1000"/>
          </a:pPr>
          <a:r>
            <a:rPr lang="el-GR" sz="1400" b="1" i="0" strike="noStrike">
              <a:solidFill>
                <a:srgbClr val="000000"/>
              </a:solidFill>
              <a:latin typeface="Comic Sans MS"/>
            </a:rPr>
            <a:t>ΕΠΙΣΤΡΟΦΗ</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57150</xdr:rowOff>
    </xdr:from>
    <xdr:to>
      <xdr:col>13</xdr:col>
      <xdr:colOff>304800</xdr:colOff>
      <xdr:row>1</xdr:row>
      <xdr:rowOff>19050</xdr:rowOff>
    </xdr:to>
    <xdr:sp macro="" textlink="">
      <xdr:nvSpPr>
        <xdr:cNvPr id="2" name="WordArt 1"/>
        <xdr:cNvSpPr>
          <a:spLocks noChangeArrowheads="1" noChangeShapeType="1" noTextEdit="1"/>
        </xdr:cNvSpPr>
      </xdr:nvSpPr>
      <xdr:spPr bwMode="auto">
        <a:xfrm>
          <a:off x="66675" y="57150"/>
          <a:ext cx="4819650" cy="609600"/>
        </a:xfrm>
        <a:prstGeom prst="rect">
          <a:avLst/>
        </a:prstGeom>
      </xdr:spPr>
      <xdr:txBody>
        <a:bodyPr wrap="none" fromWordArt="1">
          <a:prstTxWarp prst="textDoubleWave1">
            <a:avLst>
              <a:gd name="adj1" fmla="val 6500"/>
              <a:gd name="adj2" fmla="val 0"/>
            </a:avLst>
          </a:prstTxWarp>
        </a:bodyPr>
        <a:lstStyle/>
        <a:p>
          <a:pPr algn="ctr" rtl="0"/>
          <a:r>
            <a:rPr lang="el-GR" sz="3600" b="1" kern="10" spc="-360">
              <a:ln w="12700">
                <a:solidFill>
                  <a:srgbClr val="000099"/>
                </a:solidFill>
                <a:round/>
                <a:headEnd/>
                <a:tailEnd/>
              </a:ln>
              <a:solidFill>
                <a:srgbClr val="33CCFF"/>
              </a:solidFill>
              <a:effectLst>
                <a:outerShdw dist="125724" dir="18900000" algn="ctr" rotWithShape="0">
                  <a:srgbClr val="000099"/>
                </a:outerShdw>
              </a:effectLst>
              <a:latin typeface="Comic Sans MS"/>
            </a:rPr>
            <a:t>Καταχρηστικά και μικτά κλάσματα</a:t>
          </a:r>
          <a:endParaRPr lang="en-GB" sz="3600" b="1" kern="10" spc="-360">
            <a:ln w="12700">
              <a:solidFill>
                <a:srgbClr val="000099"/>
              </a:solidFill>
              <a:round/>
              <a:headEnd/>
              <a:tailEnd/>
            </a:ln>
            <a:solidFill>
              <a:srgbClr val="33CCFF"/>
            </a:solidFill>
            <a:effectLst>
              <a:outerShdw dist="125724" dir="18900000" algn="ctr" rotWithShape="0">
                <a:srgbClr val="000099"/>
              </a:outerShdw>
            </a:effectLst>
            <a:latin typeface="Comic Sans MS"/>
          </a:endParaRPr>
        </a:p>
      </xdr:txBody>
    </xdr:sp>
    <xdr:clientData/>
  </xdr:twoCellAnchor>
  <xdr:twoCellAnchor>
    <xdr:from>
      <xdr:col>3</xdr:col>
      <xdr:colOff>133350</xdr:colOff>
      <xdr:row>12</xdr:row>
      <xdr:rowOff>161925</xdr:rowOff>
    </xdr:from>
    <xdr:to>
      <xdr:col>4</xdr:col>
      <xdr:colOff>47625</xdr:colOff>
      <xdr:row>13</xdr:row>
      <xdr:rowOff>104775</xdr:rowOff>
    </xdr:to>
    <xdr:sp macro="" textlink="">
      <xdr:nvSpPr>
        <xdr:cNvPr id="3" name="Text Box 2"/>
        <xdr:cNvSpPr txBox="1">
          <a:spLocks noChangeArrowheads="1"/>
        </xdr:cNvSpPr>
      </xdr:nvSpPr>
      <xdr:spPr bwMode="auto">
        <a:xfrm>
          <a:off x="1190625" y="6181725"/>
          <a:ext cx="266700" cy="62865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600" b="1" i="0" u="sng" strike="noStrike">
              <a:solidFill>
                <a:srgbClr val="000000"/>
              </a:solidFill>
              <a:latin typeface="Comic Sans MS"/>
            </a:rPr>
            <a:t>3</a:t>
          </a:r>
        </a:p>
        <a:p>
          <a:pPr algn="l" rtl="0">
            <a:defRPr sz="1000"/>
          </a:pPr>
          <a:r>
            <a:rPr lang="en-GB" sz="1600" b="1" i="0" strike="noStrike">
              <a:solidFill>
                <a:srgbClr val="000000"/>
              </a:solidFill>
              <a:latin typeface="Comic Sans MS"/>
            </a:rPr>
            <a:t>2</a:t>
          </a:r>
        </a:p>
      </xdr:txBody>
    </xdr:sp>
    <xdr:clientData/>
  </xdr:twoCellAnchor>
  <xdr:twoCellAnchor>
    <xdr:from>
      <xdr:col>2</xdr:col>
      <xdr:colOff>457200</xdr:colOff>
      <xdr:row>11</xdr:row>
      <xdr:rowOff>219075</xdr:rowOff>
    </xdr:from>
    <xdr:to>
      <xdr:col>2</xdr:col>
      <xdr:colOff>657225</xdr:colOff>
      <xdr:row>13</xdr:row>
      <xdr:rowOff>161925</xdr:rowOff>
    </xdr:to>
    <xdr:sp macro="" textlink="">
      <xdr:nvSpPr>
        <xdr:cNvPr id="4" name="Text Box 3"/>
        <xdr:cNvSpPr txBox="1">
          <a:spLocks noChangeArrowheads="1"/>
        </xdr:cNvSpPr>
      </xdr:nvSpPr>
      <xdr:spPr bwMode="auto">
        <a:xfrm>
          <a:off x="1057275" y="5743575"/>
          <a:ext cx="0" cy="112395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2</a:t>
          </a:r>
        </a:p>
        <a:p>
          <a:pPr algn="l" rtl="0">
            <a:defRPr sz="1000"/>
          </a:pPr>
          <a:r>
            <a:rPr lang="en-GB" sz="1400" b="1" i="0" strike="noStrike">
              <a:solidFill>
                <a:srgbClr val="000000"/>
              </a:solidFill>
              <a:latin typeface="Comic Sans MS"/>
            </a:rPr>
            <a:t>4</a:t>
          </a:r>
        </a:p>
      </xdr:txBody>
    </xdr:sp>
    <xdr:clientData/>
  </xdr:twoCellAnchor>
  <xdr:twoCellAnchor>
    <xdr:from>
      <xdr:col>2</xdr:col>
      <xdr:colOff>85725</xdr:colOff>
      <xdr:row>14</xdr:row>
      <xdr:rowOff>295275</xdr:rowOff>
    </xdr:from>
    <xdr:to>
      <xdr:col>2</xdr:col>
      <xdr:colOff>304800</xdr:colOff>
      <xdr:row>15</xdr:row>
      <xdr:rowOff>228600</xdr:rowOff>
    </xdr:to>
    <xdr:sp macro="" textlink="">
      <xdr:nvSpPr>
        <xdr:cNvPr id="5" name="Text Box 4"/>
        <xdr:cNvSpPr txBox="1">
          <a:spLocks noChangeArrowheads="1"/>
        </xdr:cNvSpPr>
      </xdr:nvSpPr>
      <xdr:spPr bwMode="auto">
        <a:xfrm>
          <a:off x="790575" y="7315200"/>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2</a:t>
          </a:r>
        </a:p>
      </xdr:txBody>
    </xdr:sp>
    <xdr:clientData/>
  </xdr:twoCellAnchor>
  <xdr:twoCellAnchor>
    <xdr:from>
      <xdr:col>7</xdr:col>
      <xdr:colOff>352425</xdr:colOff>
      <xdr:row>14</xdr:row>
      <xdr:rowOff>276225</xdr:rowOff>
    </xdr:from>
    <xdr:to>
      <xdr:col>7</xdr:col>
      <xdr:colOff>571500</xdr:colOff>
      <xdr:row>15</xdr:row>
      <xdr:rowOff>219075</xdr:rowOff>
    </xdr:to>
    <xdr:sp macro="" textlink="">
      <xdr:nvSpPr>
        <xdr:cNvPr id="6" name="Text Box 5"/>
        <xdr:cNvSpPr txBox="1">
          <a:spLocks noChangeArrowheads="1"/>
        </xdr:cNvSpPr>
      </xdr:nvSpPr>
      <xdr:spPr bwMode="auto">
        <a:xfrm>
          <a:off x="2819400" y="7296150"/>
          <a:ext cx="0" cy="55245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2</a:t>
          </a:r>
        </a:p>
        <a:p>
          <a:pPr algn="l" rtl="0">
            <a:defRPr sz="1000"/>
          </a:pPr>
          <a:r>
            <a:rPr lang="en-GB" sz="1400" b="1" i="0" strike="noStrike">
              <a:solidFill>
                <a:srgbClr val="00CCFF"/>
              </a:solidFill>
              <a:latin typeface="Comic Sans MS"/>
            </a:rPr>
            <a:t>4</a:t>
          </a:r>
        </a:p>
      </xdr:txBody>
    </xdr:sp>
    <xdr:clientData/>
  </xdr:twoCellAnchor>
  <xdr:twoCellAnchor>
    <xdr:from>
      <xdr:col>0</xdr:col>
      <xdr:colOff>361950</xdr:colOff>
      <xdr:row>54</xdr:row>
      <xdr:rowOff>257175</xdr:rowOff>
    </xdr:from>
    <xdr:to>
      <xdr:col>0</xdr:col>
      <xdr:colOff>561975</xdr:colOff>
      <xdr:row>56</xdr:row>
      <xdr:rowOff>200025</xdr:rowOff>
    </xdr:to>
    <xdr:sp macro="" textlink="">
      <xdr:nvSpPr>
        <xdr:cNvPr id="7" name="Text Box 9"/>
        <xdr:cNvSpPr txBox="1">
          <a:spLocks noChangeArrowheads="1"/>
        </xdr:cNvSpPr>
      </xdr:nvSpPr>
      <xdr:spPr bwMode="auto">
        <a:xfrm>
          <a:off x="352425" y="30137100"/>
          <a:ext cx="0" cy="11906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FF0000"/>
              </a:solidFill>
              <a:latin typeface="Comic Sans MS"/>
            </a:rPr>
            <a:t>1</a:t>
          </a:r>
        </a:p>
        <a:p>
          <a:pPr algn="l" rtl="0">
            <a:defRPr sz="1000"/>
          </a:pPr>
          <a:r>
            <a:rPr lang="en-GB" sz="1400" b="1" i="0" strike="noStrike">
              <a:solidFill>
                <a:srgbClr val="FF0000"/>
              </a:solidFill>
              <a:latin typeface="Comic Sans MS"/>
            </a:rPr>
            <a:t>2</a:t>
          </a:r>
        </a:p>
      </xdr:txBody>
    </xdr:sp>
    <xdr:clientData/>
  </xdr:twoCellAnchor>
  <xdr:twoCellAnchor>
    <xdr:from>
      <xdr:col>7</xdr:col>
      <xdr:colOff>419100</xdr:colOff>
      <xdr:row>54</xdr:row>
      <xdr:rowOff>219075</xdr:rowOff>
    </xdr:from>
    <xdr:to>
      <xdr:col>7</xdr:col>
      <xdr:colOff>619125</xdr:colOff>
      <xdr:row>56</xdr:row>
      <xdr:rowOff>161925</xdr:rowOff>
    </xdr:to>
    <xdr:sp macro="" textlink="">
      <xdr:nvSpPr>
        <xdr:cNvPr id="8" name="Text Box 14"/>
        <xdr:cNvSpPr txBox="1">
          <a:spLocks noChangeArrowheads="1"/>
        </xdr:cNvSpPr>
      </xdr:nvSpPr>
      <xdr:spPr bwMode="auto">
        <a:xfrm>
          <a:off x="2819400" y="30099000"/>
          <a:ext cx="0" cy="11906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2</a:t>
          </a:r>
        </a:p>
        <a:p>
          <a:pPr algn="l" rtl="0">
            <a:defRPr sz="1000"/>
          </a:pPr>
          <a:r>
            <a:rPr lang="en-GB" sz="1400" b="1" i="0" strike="noStrike">
              <a:solidFill>
                <a:srgbClr val="00CCFF"/>
              </a:solidFill>
              <a:latin typeface="Comic Sans MS"/>
            </a:rPr>
            <a:t>4</a:t>
          </a:r>
        </a:p>
      </xdr:txBody>
    </xdr:sp>
    <xdr:clientData/>
  </xdr:twoCellAnchor>
  <xdr:twoCellAnchor>
    <xdr:from>
      <xdr:col>0</xdr:col>
      <xdr:colOff>57150</xdr:colOff>
      <xdr:row>44</xdr:row>
      <xdr:rowOff>66675</xdr:rowOff>
    </xdr:from>
    <xdr:to>
      <xdr:col>18</xdr:col>
      <xdr:colOff>581025</xdr:colOff>
      <xdr:row>45</xdr:row>
      <xdr:rowOff>38100</xdr:rowOff>
    </xdr:to>
    <xdr:sp macro="" textlink="">
      <xdr:nvSpPr>
        <xdr:cNvPr id="9" name="WordArt 15"/>
        <xdr:cNvSpPr>
          <a:spLocks noChangeArrowheads="1" noChangeShapeType="1" noTextEdit="1"/>
        </xdr:cNvSpPr>
      </xdr:nvSpPr>
      <xdr:spPr bwMode="auto">
        <a:xfrm>
          <a:off x="57150" y="23431500"/>
          <a:ext cx="6867525" cy="781050"/>
        </a:xfrm>
        <a:prstGeom prst="rect">
          <a:avLst/>
        </a:prstGeom>
      </xdr:spPr>
      <xdr:txBody>
        <a:bodyPr wrap="none" fromWordArt="1">
          <a:prstTxWarp prst="textPlain">
            <a:avLst>
              <a:gd name="adj" fmla="val 50000"/>
            </a:avLst>
          </a:prstTxWarp>
        </a:bodyPr>
        <a:lstStyle/>
        <a:p>
          <a:pPr algn="ctr" rtl="0"/>
          <a:r>
            <a:rPr lang="el-GR" sz="3600" b="1" kern="10" spc="0">
              <a:ln w="9525">
                <a:noFill/>
                <a:round/>
                <a:headEnd/>
                <a:tailEnd/>
              </a:ln>
              <a:solidFill>
                <a:srgbClr val="336699"/>
              </a:solidFill>
              <a:effectLst>
                <a:outerShdw dist="45791" dir="2021404" algn="ctr" rotWithShape="0">
                  <a:srgbClr val="C0C0C0"/>
                </a:outerShdw>
              </a:effectLst>
              <a:latin typeface="Comic Sans MS"/>
            </a:rPr>
            <a:t>Παρατηρήσεις για τα καταχρηστικά και τα μικτά κλάσματα</a:t>
          </a:r>
          <a:endParaRPr lang="en-GB" sz="3600" b="1" kern="10" spc="0">
            <a:ln w="9525">
              <a:noFill/>
              <a:round/>
              <a:headEnd/>
              <a:tailEnd/>
            </a:ln>
            <a:solidFill>
              <a:srgbClr val="336699"/>
            </a:solidFill>
            <a:effectLst>
              <a:outerShdw dist="45791" dir="2021404" algn="ctr" rotWithShape="0">
                <a:srgbClr val="C0C0C0"/>
              </a:outerShdw>
            </a:effectLst>
            <a:latin typeface="Comic Sans MS"/>
          </a:endParaRPr>
        </a:p>
      </xdr:txBody>
    </xdr:sp>
    <xdr:clientData/>
  </xdr:twoCellAnchor>
  <xdr:twoCellAnchor>
    <xdr:from>
      <xdr:col>4</xdr:col>
      <xdr:colOff>66675</xdr:colOff>
      <xdr:row>14</xdr:row>
      <xdr:rowOff>352425</xdr:rowOff>
    </xdr:from>
    <xdr:to>
      <xdr:col>4</xdr:col>
      <xdr:colOff>285750</xdr:colOff>
      <xdr:row>15</xdr:row>
      <xdr:rowOff>295275</xdr:rowOff>
    </xdr:to>
    <xdr:sp macro="" textlink="">
      <xdr:nvSpPr>
        <xdr:cNvPr id="10" name="Text Box 16"/>
        <xdr:cNvSpPr txBox="1">
          <a:spLocks noChangeArrowheads="1"/>
        </xdr:cNvSpPr>
      </xdr:nvSpPr>
      <xdr:spPr bwMode="auto">
        <a:xfrm>
          <a:off x="1476375" y="7372350"/>
          <a:ext cx="219075" cy="5524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FF0000"/>
              </a:solidFill>
              <a:latin typeface="Comic Sans MS"/>
            </a:rPr>
            <a:t>=</a:t>
          </a:r>
        </a:p>
      </xdr:txBody>
    </xdr:sp>
    <xdr:clientData/>
  </xdr:twoCellAnchor>
  <xdr:twoCellAnchor>
    <xdr:from>
      <xdr:col>2</xdr:col>
      <xdr:colOff>47625</xdr:colOff>
      <xdr:row>148</xdr:row>
      <xdr:rowOff>104775</xdr:rowOff>
    </xdr:from>
    <xdr:to>
      <xdr:col>2</xdr:col>
      <xdr:colOff>285750</xdr:colOff>
      <xdr:row>149</xdr:row>
      <xdr:rowOff>133350</xdr:rowOff>
    </xdr:to>
    <xdr:sp macro="" textlink="">
      <xdr:nvSpPr>
        <xdr:cNvPr id="11" name="Text Box 38"/>
        <xdr:cNvSpPr txBox="1">
          <a:spLocks noChangeArrowheads="1"/>
        </xdr:cNvSpPr>
      </xdr:nvSpPr>
      <xdr:spPr bwMode="auto">
        <a:xfrm>
          <a:off x="752475" y="63055500"/>
          <a:ext cx="238125" cy="342900"/>
        </a:xfrm>
        <a:prstGeom prst="rect">
          <a:avLst/>
        </a:prstGeom>
        <a:solidFill>
          <a:srgbClr val="FFFF99"/>
        </a:solidFill>
        <a:ln w="9525">
          <a:noFill/>
          <a:miter lim="800000"/>
          <a:headEnd/>
          <a:tailEnd/>
        </a:ln>
        <a:effectLst/>
      </xdr:spPr>
      <xdr:txBody>
        <a:bodyPr vertOverflow="clip" wrap="square" lIns="45720" tIns="50292" rIns="0" bIns="0" anchor="t" upright="1"/>
        <a:lstStyle/>
        <a:p>
          <a:pPr algn="l" rtl="0">
            <a:defRPr sz="1000"/>
          </a:pPr>
          <a:r>
            <a:rPr lang="en-GB" sz="1600" b="1" i="0" strike="noStrike">
              <a:solidFill>
                <a:srgbClr val="000000"/>
              </a:solidFill>
              <a:latin typeface="Comic Sans MS"/>
            </a:rPr>
            <a:t>=</a:t>
          </a:r>
        </a:p>
      </xdr:txBody>
    </xdr:sp>
    <xdr:clientData/>
  </xdr:twoCellAnchor>
  <xdr:twoCellAnchor>
    <xdr:from>
      <xdr:col>7</xdr:col>
      <xdr:colOff>38100</xdr:colOff>
      <xdr:row>123</xdr:row>
      <xdr:rowOff>209550</xdr:rowOff>
    </xdr:from>
    <xdr:to>
      <xdr:col>11</xdr:col>
      <xdr:colOff>219075</xdr:colOff>
      <xdr:row>124</xdr:row>
      <xdr:rowOff>638175</xdr:rowOff>
    </xdr:to>
    <xdr:sp macro="" textlink="">
      <xdr:nvSpPr>
        <xdr:cNvPr id="12" name="WordArt 39"/>
        <xdr:cNvSpPr>
          <a:spLocks noChangeArrowheads="1" noChangeShapeType="1" noTextEdit="1"/>
        </xdr:cNvSpPr>
      </xdr:nvSpPr>
      <xdr:spPr bwMode="auto">
        <a:xfrm>
          <a:off x="2505075" y="55987950"/>
          <a:ext cx="1590675" cy="742950"/>
        </a:xfrm>
        <a:prstGeom prst="rect">
          <a:avLst/>
        </a:prstGeom>
      </xdr:spPr>
      <xdr:txBody>
        <a:bodyPr wrap="none" fromWordArt="1">
          <a:prstTxWarp prst="textDoubleWave1">
            <a:avLst>
              <a:gd name="adj1" fmla="val 6500"/>
              <a:gd name="adj2" fmla="val 0"/>
            </a:avLst>
          </a:prstTxWarp>
        </a:bodyPr>
        <a:lstStyle/>
        <a:p>
          <a:pPr algn="ctr" rtl="0"/>
          <a:r>
            <a:rPr lang="el-GR" sz="3600" b="1" kern="10" spc="-360">
              <a:ln w="12700">
                <a:solidFill>
                  <a:srgbClr val="000099"/>
                </a:solidFill>
                <a:round/>
                <a:headEnd/>
                <a:tailEnd/>
              </a:ln>
              <a:solidFill>
                <a:srgbClr val="33CCFF"/>
              </a:solidFill>
              <a:effectLst>
                <a:outerShdw dist="125724" dir="18900000" algn="ctr" rotWithShape="0">
                  <a:srgbClr val="000099"/>
                </a:outerShdw>
              </a:effectLst>
              <a:latin typeface="Comic Sans MS"/>
            </a:rPr>
            <a:t>Ασκήσεις</a:t>
          </a:r>
          <a:endParaRPr lang="en-GB" sz="3600" b="1" kern="10" spc="-360">
            <a:ln w="12700">
              <a:solidFill>
                <a:srgbClr val="000099"/>
              </a:solidFill>
              <a:round/>
              <a:headEnd/>
              <a:tailEnd/>
            </a:ln>
            <a:solidFill>
              <a:srgbClr val="33CCFF"/>
            </a:solidFill>
            <a:effectLst>
              <a:outerShdw dist="125724" dir="18900000" algn="ctr" rotWithShape="0">
                <a:srgbClr val="000099"/>
              </a:outerShdw>
            </a:effectLst>
            <a:latin typeface="Comic Sans MS"/>
          </a:endParaRPr>
        </a:p>
      </xdr:txBody>
    </xdr:sp>
    <xdr:clientData/>
  </xdr:twoCellAnchor>
  <xdr:twoCellAnchor>
    <xdr:from>
      <xdr:col>8</xdr:col>
      <xdr:colOff>47625</xdr:colOff>
      <xdr:row>148</xdr:row>
      <xdr:rowOff>104775</xdr:rowOff>
    </xdr:from>
    <xdr:to>
      <xdr:col>8</xdr:col>
      <xdr:colOff>285750</xdr:colOff>
      <xdr:row>149</xdr:row>
      <xdr:rowOff>133350</xdr:rowOff>
    </xdr:to>
    <xdr:sp macro="" textlink="">
      <xdr:nvSpPr>
        <xdr:cNvPr id="13" name="Text Box 43"/>
        <xdr:cNvSpPr txBox="1">
          <a:spLocks noChangeArrowheads="1"/>
        </xdr:cNvSpPr>
      </xdr:nvSpPr>
      <xdr:spPr bwMode="auto">
        <a:xfrm>
          <a:off x="2867025" y="63055500"/>
          <a:ext cx="238125" cy="342900"/>
        </a:xfrm>
        <a:prstGeom prst="rect">
          <a:avLst/>
        </a:prstGeom>
        <a:solidFill>
          <a:srgbClr val="FFFF99"/>
        </a:solidFill>
        <a:ln w="9525">
          <a:noFill/>
          <a:miter lim="800000"/>
          <a:headEnd/>
          <a:tailEnd/>
        </a:ln>
        <a:effectLst/>
      </xdr:spPr>
      <xdr:txBody>
        <a:bodyPr vertOverflow="clip" wrap="square" lIns="45720" tIns="50292" rIns="0" bIns="0" anchor="t" upright="1"/>
        <a:lstStyle/>
        <a:p>
          <a:pPr algn="l" rtl="0">
            <a:defRPr sz="1000"/>
          </a:pPr>
          <a:r>
            <a:rPr lang="en-GB" sz="1600" b="1" i="0" strike="noStrike">
              <a:solidFill>
                <a:srgbClr val="000000"/>
              </a:solidFill>
              <a:latin typeface="Comic Sans MS"/>
            </a:rPr>
            <a:t>=</a:t>
          </a:r>
        </a:p>
      </xdr:txBody>
    </xdr:sp>
    <xdr:clientData/>
  </xdr:twoCellAnchor>
  <xdr:twoCellAnchor>
    <xdr:from>
      <xdr:col>14</xdr:col>
      <xdr:colOff>47625</xdr:colOff>
      <xdr:row>148</xdr:row>
      <xdr:rowOff>104775</xdr:rowOff>
    </xdr:from>
    <xdr:to>
      <xdr:col>14</xdr:col>
      <xdr:colOff>285750</xdr:colOff>
      <xdr:row>149</xdr:row>
      <xdr:rowOff>133350</xdr:rowOff>
    </xdr:to>
    <xdr:sp macro="" textlink="">
      <xdr:nvSpPr>
        <xdr:cNvPr id="14" name="Text Box 44"/>
        <xdr:cNvSpPr txBox="1">
          <a:spLocks noChangeArrowheads="1"/>
        </xdr:cNvSpPr>
      </xdr:nvSpPr>
      <xdr:spPr bwMode="auto">
        <a:xfrm>
          <a:off x="4981575" y="63055500"/>
          <a:ext cx="238125" cy="342900"/>
        </a:xfrm>
        <a:prstGeom prst="rect">
          <a:avLst/>
        </a:prstGeom>
        <a:solidFill>
          <a:srgbClr val="FFFF99"/>
        </a:solidFill>
        <a:ln w="9525">
          <a:noFill/>
          <a:miter lim="800000"/>
          <a:headEnd/>
          <a:tailEnd/>
        </a:ln>
        <a:effectLst/>
      </xdr:spPr>
      <xdr:txBody>
        <a:bodyPr vertOverflow="clip" wrap="square" lIns="45720" tIns="50292" rIns="0" bIns="0" anchor="t" upright="1"/>
        <a:lstStyle/>
        <a:p>
          <a:pPr algn="l" rtl="0">
            <a:defRPr sz="1000"/>
          </a:pPr>
          <a:r>
            <a:rPr lang="en-GB" sz="1600" b="1" i="0" strike="noStrike">
              <a:solidFill>
                <a:srgbClr val="000000"/>
              </a:solidFill>
              <a:latin typeface="Comic Sans MS"/>
            </a:rPr>
            <a:t>=</a:t>
          </a:r>
        </a:p>
      </xdr:txBody>
    </xdr:sp>
    <xdr:clientData/>
  </xdr:twoCellAnchor>
  <xdr:twoCellAnchor>
    <xdr:from>
      <xdr:col>2</xdr:col>
      <xdr:colOff>47625</xdr:colOff>
      <xdr:row>151</xdr:row>
      <xdr:rowOff>104775</xdr:rowOff>
    </xdr:from>
    <xdr:to>
      <xdr:col>2</xdr:col>
      <xdr:colOff>285750</xdr:colOff>
      <xdr:row>152</xdr:row>
      <xdr:rowOff>133350</xdr:rowOff>
    </xdr:to>
    <xdr:sp macro="" textlink="">
      <xdr:nvSpPr>
        <xdr:cNvPr id="15" name="Text Box 45"/>
        <xdr:cNvSpPr txBox="1">
          <a:spLocks noChangeArrowheads="1"/>
        </xdr:cNvSpPr>
      </xdr:nvSpPr>
      <xdr:spPr bwMode="auto">
        <a:xfrm>
          <a:off x="752475" y="63846075"/>
          <a:ext cx="238125" cy="342900"/>
        </a:xfrm>
        <a:prstGeom prst="rect">
          <a:avLst/>
        </a:prstGeom>
        <a:solidFill>
          <a:srgbClr val="FFFF99"/>
        </a:solidFill>
        <a:ln w="9525">
          <a:noFill/>
          <a:miter lim="800000"/>
          <a:headEnd/>
          <a:tailEnd/>
        </a:ln>
        <a:effectLst/>
      </xdr:spPr>
      <xdr:txBody>
        <a:bodyPr vertOverflow="clip" wrap="square" lIns="45720" tIns="50292" rIns="0" bIns="0" anchor="t" upright="1"/>
        <a:lstStyle/>
        <a:p>
          <a:pPr algn="l" rtl="0">
            <a:defRPr sz="1000"/>
          </a:pPr>
          <a:r>
            <a:rPr lang="en-GB" sz="1600" b="1" i="0" strike="noStrike">
              <a:solidFill>
                <a:srgbClr val="000000"/>
              </a:solidFill>
              <a:latin typeface="Comic Sans MS"/>
            </a:rPr>
            <a:t>=</a:t>
          </a:r>
        </a:p>
      </xdr:txBody>
    </xdr:sp>
    <xdr:clientData/>
  </xdr:twoCellAnchor>
  <xdr:twoCellAnchor>
    <xdr:from>
      <xdr:col>1</xdr:col>
      <xdr:colOff>247650</xdr:colOff>
      <xdr:row>155</xdr:row>
      <xdr:rowOff>114300</xdr:rowOff>
    </xdr:from>
    <xdr:to>
      <xdr:col>7</xdr:col>
      <xdr:colOff>161925</xdr:colOff>
      <xdr:row>155</xdr:row>
      <xdr:rowOff>495300</xdr:rowOff>
    </xdr:to>
    <xdr:sp macro="" textlink="">
      <xdr:nvSpPr>
        <xdr:cNvPr id="16" name="WordArt 96"/>
        <xdr:cNvSpPr>
          <a:spLocks noChangeArrowheads="1" noChangeShapeType="1" noTextEdit="1"/>
        </xdr:cNvSpPr>
      </xdr:nvSpPr>
      <xdr:spPr bwMode="auto">
        <a:xfrm>
          <a:off x="600075" y="64960500"/>
          <a:ext cx="2028825" cy="381000"/>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rPr>
            <a:t>Βαθμολογία</a:t>
          </a:r>
          <a:endParaRPr lang="en-GB"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endParaRPr>
        </a:p>
      </xdr:txBody>
    </xdr:sp>
    <xdr:clientData/>
  </xdr:twoCellAnchor>
  <xdr:twoCellAnchor>
    <xdr:from>
      <xdr:col>1</xdr:col>
      <xdr:colOff>247650</xdr:colOff>
      <xdr:row>187</xdr:row>
      <xdr:rowOff>114300</xdr:rowOff>
    </xdr:from>
    <xdr:to>
      <xdr:col>7</xdr:col>
      <xdr:colOff>161925</xdr:colOff>
      <xdr:row>187</xdr:row>
      <xdr:rowOff>495300</xdr:rowOff>
    </xdr:to>
    <xdr:sp macro="" textlink="">
      <xdr:nvSpPr>
        <xdr:cNvPr id="17" name="WordArt 138"/>
        <xdr:cNvSpPr>
          <a:spLocks noChangeArrowheads="1" noChangeShapeType="1" noTextEdit="1"/>
        </xdr:cNvSpPr>
      </xdr:nvSpPr>
      <xdr:spPr bwMode="auto">
        <a:xfrm>
          <a:off x="600075" y="73866375"/>
          <a:ext cx="2028825" cy="381000"/>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rPr>
            <a:t>Βαθμολογία</a:t>
          </a:r>
          <a:endParaRPr lang="en-GB"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endParaRPr>
        </a:p>
      </xdr:txBody>
    </xdr:sp>
    <xdr:clientData/>
  </xdr:twoCellAnchor>
  <xdr:twoCellAnchor>
    <xdr:from>
      <xdr:col>7</xdr:col>
      <xdr:colOff>180975</xdr:colOff>
      <xdr:row>187</xdr:row>
      <xdr:rowOff>590550</xdr:rowOff>
    </xdr:from>
    <xdr:to>
      <xdr:col>11</xdr:col>
      <xdr:colOff>9525</xdr:colOff>
      <xdr:row>192</xdr:row>
      <xdr:rowOff>152400</xdr:rowOff>
    </xdr:to>
    <xdr:sp macro="" textlink="">
      <xdr:nvSpPr>
        <xdr:cNvPr id="18" name="WordArt 160">
          <a:hlinkClick xmlns:r="http://schemas.openxmlformats.org/officeDocument/2006/relationships" r:id="rId1"/>
        </xdr:cNvPr>
        <xdr:cNvSpPr>
          <a:spLocks noChangeArrowheads="1" noChangeShapeType="1" noTextEdit="1"/>
        </xdr:cNvSpPr>
      </xdr:nvSpPr>
      <xdr:spPr bwMode="auto">
        <a:xfrm>
          <a:off x="2647950" y="74342625"/>
          <a:ext cx="1238250" cy="1438275"/>
        </a:xfrm>
        <a:prstGeom prst="rect">
          <a:avLst/>
        </a:prstGeom>
      </xdr:spPr>
      <xdr:txBody>
        <a:bodyPr wrap="none" fromWordArt="1">
          <a:prstTxWarp prst="textSlantUp">
            <a:avLst>
              <a:gd name="adj" fmla="val 32056"/>
            </a:avLst>
          </a:prstTxWarp>
        </a:bodyPr>
        <a:lstStyle/>
        <a:p>
          <a:pPr algn="ctr" rtl="0"/>
          <a:r>
            <a:rPr lang="el-GR" sz="3600" b="1" kern="10" spc="0">
              <a:ln w="9525">
                <a:solidFill>
                  <a:srgbClr val="CC99FF"/>
                </a:solidFill>
                <a:round/>
                <a:headEnd/>
                <a:tailEnd/>
              </a:ln>
              <a:gradFill rotWithShape="0">
                <a:gsLst>
                  <a:gs pos="0">
                    <a:srgbClr val="6600CC"/>
                  </a:gs>
                  <a:gs pos="100000">
                    <a:srgbClr val="CC00CC"/>
                  </a:gs>
                </a:gsLst>
                <a:lin ang="5400000" scaled="1"/>
              </a:gradFill>
              <a:effectLst>
                <a:outerShdw dist="53882" dir="2700000" algn="ctr" rotWithShape="0">
                  <a:srgbClr val="9999FF"/>
                </a:outerShdw>
              </a:effectLst>
              <a:latin typeface="Comic Sans MS"/>
            </a:rPr>
            <a:t>Τέλος</a:t>
          </a:r>
          <a:endParaRPr lang="en-GB" sz="3600" b="1" kern="10" spc="0">
            <a:ln w="9525">
              <a:solidFill>
                <a:srgbClr val="CC99FF"/>
              </a:solidFill>
              <a:round/>
              <a:headEnd/>
              <a:tailEnd/>
            </a:ln>
            <a:gradFill rotWithShape="0">
              <a:gsLst>
                <a:gs pos="0">
                  <a:srgbClr val="6600CC"/>
                </a:gs>
                <a:gs pos="100000">
                  <a:srgbClr val="CC00CC"/>
                </a:gs>
              </a:gsLst>
              <a:lin ang="5400000" scaled="1"/>
            </a:gradFill>
            <a:effectLst>
              <a:outerShdw dist="53882" dir="2700000" algn="ctr" rotWithShape="0">
                <a:srgbClr val="9999FF"/>
              </a:outerShdw>
            </a:effectLst>
            <a:latin typeface="Comic Sans MS"/>
          </a:endParaRPr>
        </a:p>
      </xdr:txBody>
    </xdr:sp>
    <xdr:clientData/>
  </xdr:twoCellAnchor>
  <xdr:twoCellAnchor>
    <xdr:from>
      <xdr:col>14</xdr:col>
      <xdr:colOff>161925</xdr:colOff>
      <xdr:row>0</xdr:row>
      <xdr:rowOff>161925</xdr:rowOff>
    </xdr:from>
    <xdr:to>
      <xdr:col>19</xdr:col>
      <xdr:colOff>161925</xdr:colOff>
      <xdr:row>0</xdr:row>
      <xdr:rowOff>533400</xdr:rowOff>
    </xdr:to>
    <xdr:sp macro="" textlink="">
      <xdr:nvSpPr>
        <xdr:cNvPr id="19" name="AutoShape 162">
          <a:hlinkClick xmlns:r="http://schemas.openxmlformats.org/officeDocument/2006/relationships" r:id="rId2"/>
        </xdr:cNvPr>
        <xdr:cNvSpPr>
          <a:spLocks noChangeArrowheads="1"/>
        </xdr:cNvSpPr>
      </xdr:nvSpPr>
      <xdr:spPr bwMode="auto">
        <a:xfrm>
          <a:off x="5095875" y="161925"/>
          <a:ext cx="2095500" cy="371475"/>
        </a:xfrm>
        <a:prstGeom prst="ellipseRibbon2">
          <a:avLst>
            <a:gd name="adj1" fmla="val 25000"/>
            <a:gd name="adj2" fmla="val 50000"/>
            <a:gd name="adj3" fmla="val 12500"/>
          </a:avLst>
        </a:prstGeom>
        <a:solidFill>
          <a:srgbClr val="00CCFF"/>
        </a:solidFill>
        <a:ln w="9525">
          <a:solidFill>
            <a:srgbClr val="000000"/>
          </a:solidFill>
          <a:round/>
          <a:headEnd/>
          <a:tailEnd/>
        </a:ln>
        <a:effectLst/>
      </xdr:spPr>
      <xdr:txBody>
        <a:bodyPr vertOverflow="clip" wrap="square" lIns="36576" tIns="41148" rIns="0" bIns="0" anchor="t" upright="1"/>
        <a:lstStyle/>
        <a:p>
          <a:pPr algn="l" rtl="0">
            <a:defRPr sz="1000"/>
          </a:pPr>
          <a:r>
            <a:rPr lang="el-GR" sz="1200" b="1" i="0" strike="noStrike">
              <a:solidFill>
                <a:srgbClr val="000000"/>
              </a:solidFill>
              <a:latin typeface="Comic Sans MS"/>
            </a:rPr>
            <a:t>ΕΠΙΣΤΡΟΦΗ</a:t>
          </a:r>
        </a:p>
      </xdr:txBody>
    </xdr:sp>
    <xdr:clientData/>
  </xdr:twoCellAnchor>
  <xdr:twoCellAnchor>
    <xdr:from>
      <xdr:col>12</xdr:col>
      <xdr:colOff>104775</xdr:colOff>
      <xdr:row>186</xdr:row>
      <xdr:rowOff>257175</xdr:rowOff>
    </xdr:from>
    <xdr:to>
      <xdr:col>18</xdr:col>
      <xdr:colOff>180975</xdr:colOff>
      <xdr:row>187</xdr:row>
      <xdr:rowOff>552450</xdr:rowOff>
    </xdr:to>
    <xdr:sp macro="" textlink="">
      <xdr:nvSpPr>
        <xdr:cNvPr id="20" name="AutoShape 163">
          <a:hlinkClick xmlns:r="http://schemas.openxmlformats.org/officeDocument/2006/relationships" r:id="rId3"/>
        </xdr:cNvPr>
        <xdr:cNvSpPr>
          <a:spLocks noChangeArrowheads="1"/>
        </xdr:cNvSpPr>
      </xdr:nvSpPr>
      <xdr:spPr bwMode="auto">
        <a:xfrm>
          <a:off x="4333875" y="73694925"/>
          <a:ext cx="2190750" cy="609600"/>
        </a:xfrm>
        <a:prstGeom prst="ellipseRibbon2">
          <a:avLst>
            <a:gd name="adj1" fmla="val 25000"/>
            <a:gd name="adj2" fmla="val 50000"/>
            <a:gd name="adj3" fmla="val 12500"/>
          </a:avLst>
        </a:prstGeom>
        <a:solidFill>
          <a:srgbClr val="00CCFF"/>
        </a:solidFill>
        <a:ln w="9525">
          <a:solidFill>
            <a:srgbClr val="000000"/>
          </a:solidFill>
          <a:round/>
          <a:headEnd/>
          <a:tailEnd/>
        </a:ln>
        <a:effectLst/>
      </xdr:spPr>
      <xdr:txBody>
        <a:bodyPr vertOverflow="clip" wrap="square" lIns="36576" tIns="41148" rIns="36576" bIns="41148" anchor="ctr" upright="1"/>
        <a:lstStyle/>
        <a:p>
          <a:pPr algn="ctr" rtl="0">
            <a:defRPr sz="1000"/>
          </a:pPr>
          <a:r>
            <a:rPr lang="el-GR" sz="1200" b="1" i="0" strike="noStrike">
              <a:solidFill>
                <a:srgbClr val="000000"/>
              </a:solidFill>
              <a:latin typeface="Comic Sans MS"/>
            </a:rPr>
            <a:t>ΕΠΙΣΤΡΟΦΗ</a:t>
          </a:r>
        </a:p>
      </xdr:txBody>
    </xdr:sp>
    <xdr:clientData/>
  </xdr:twoCellAnchor>
  <xdr:twoCellAnchor>
    <xdr:from>
      <xdr:col>12</xdr:col>
      <xdr:colOff>276225</xdr:colOff>
      <xdr:row>153</xdr:row>
      <xdr:rowOff>304800</xdr:rowOff>
    </xdr:from>
    <xdr:to>
      <xdr:col>18</xdr:col>
      <xdr:colOff>352425</xdr:colOff>
      <xdr:row>155</xdr:row>
      <xdr:rowOff>285750</xdr:rowOff>
    </xdr:to>
    <xdr:sp macro="" textlink="">
      <xdr:nvSpPr>
        <xdr:cNvPr id="21" name="AutoShape 164">
          <a:hlinkClick xmlns:r="http://schemas.openxmlformats.org/officeDocument/2006/relationships" r:id="rId4"/>
        </xdr:cNvPr>
        <xdr:cNvSpPr>
          <a:spLocks noChangeArrowheads="1"/>
        </xdr:cNvSpPr>
      </xdr:nvSpPr>
      <xdr:spPr bwMode="auto">
        <a:xfrm>
          <a:off x="4505325" y="64531875"/>
          <a:ext cx="2190750" cy="600075"/>
        </a:xfrm>
        <a:prstGeom prst="ellipseRibbon2">
          <a:avLst>
            <a:gd name="adj1" fmla="val 25000"/>
            <a:gd name="adj2" fmla="val 50000"/>
            <a:gd name="adj3" fmla="val 12500"/>
          </a:avLst>
        </a:prstGeom>
        <a:solidFill>
          <a:srgbClr val="00CCFF"/>
        </a:solidFill>
        <a:ln w="9525">
          <a:solidFill>
            <a:srgbClr val="000000"/>
          </a:solidFill>
          <a:round/>
          <a:headEnd/>
          <a:tailEnd/>
        </a:ln>
        <a:effectLst/>
      </xdr:spPr>
      <xdr:txBody>
        <a:bodyPr vertOverflow="clip" wrap="square" lIns="36576" tIns="41148" rIns="36576" bIns="41148" anchor="ctr" upright="1"/>
        <a:lstStyle/>
        <a:p>
          <a:pPr algn="ctr" rtl="0">
            <a:defRPr sz="1000"/>
          </a:pPr>
          <a:r>
            <a:rPr lang="el-GR" sz="1200" b="1" i="0" strike="noStrike">
              <a:solidFill>
                <a:srgbClr val="000000"/>
              </a:solidFill>
              <a:latin typeface="Comic Sans MS"/>
            </a:rPr>
            <a:t>ΕΠΙΣΤΡΟΦΗ</a:t>
          </a:r>
        </a:p>
      </xdr:txBody>
    </xdr:sp>
    <xdr:clientData/>
  </xdr:twoCellAnchor>
  <xdr:twoCellAnchor>
    <xdr:from>
      <xdr:col>0</xdr:col>
      <xdr:colOff>295275</xdr:colOff>
      <xdr:row>17</xdr:row>
      <xdr:rowOff>447675</xdr:rowOff>
    </xdr:from>
    <xdr:to>
      <xdr:col>2</xdr:col>
      <xdr:colOff>180975</xdr:colOff>
      <xdr:row>17</xdr:row>
      <xdr:rowOff>2038350</xdr:rowOff>
    </xdr:to>
    <xdr:pic>
      <xdr:nvPicPr>
        <xdr:cNvPr id="22" name="Picture 165"/>
        <xdr:cNvPicPr>
          <a:picLocks noChangeAspect="1" noChangeArrowheads="1"/>
        </xdr:cNvPicPr>
      </xdr:nvPicPr>
      <xdr:blipFill>
        <a:blip xmlns:r="http://schemas.openxmlformats.org/officeDocument/2006/relationships" r:embed="rId5" cstate="print"/>
        <a:srcRect/>
        <a:stretch>
          <a:fillRect/>
        </a:stretch>
      </xdr:blipFill>
      <xdr:spPr bwMode="auto">
        <a:xfrm>
          <a:off x="295275" y="9001125"/>
          <a:ext cx="590550" cy="1590675"/>
        </a:xfrm>
        <a:prstGeom prst="rect">
          <a:avLst/>
        </a:prstGeom>
        <a:noFill/>
        <a:ln w="9525">
          <a:noFill/>
          <a:miter lim="800000"/>
          <a:headEnd/>
          <a:tailEnd/>
        </a:ln>
      </xdr:spPr>
    </xdr:pic>
    <xdr:clientData/>
  </xdr:twoCellAnchor>
  <xdr:twoCellAnchor>
    <xdr:from>
      <xdr:col>11</xdr:col>
      <xdr:colOff>228600</xdr:colOff>
      <xdr:row>64</xdr:row>
      <xdr:rowOff>28575</xdr:rowOff>
    </xdr:from>
    <xdr:to>
      <xdr:col>14</xdr:col>
      <xdr:colOff>180975</xdr:colOff>
      <xdr:row>69</xdr:row>
      <xdr:rowOff>257175</xdr:rowOff>
    </xdr:to>
    <xdr:pic>
      <xdr:nvPicPr>
        <xdr:cNvPr id="23" name="Picture 166"/>
        <xdr:cNvPicPr>
          <a:picLocks noChangeAspect="1" noChangeArrowheads="1"/>
        </xdr:cNvPicPr>
      </xdr:nvPicPr>
      <xdr:blipFill>
        <a:blip xmlns:r="http://schemas.openxmlformats.org/officeDocument/2006/relationships" r:embed="rId6" cstate="print"/>
        <a:srcRect/>
        <a:stretch>
          <a:fillRect/>
        </a:stretch>
      </xdr:blipFill>
      <xdr:spPr bwMode="auto">
        <a:xfrm>
          <a:off x="4105275" y="34118550"/>
          <a:ext cx="1009650" cy="2019300"/>
        </a:xfrm>
        <a:prstGeom prst="rect">
          <a:avLst/>
        </a:prstGeom>
        <a:noFill/>
        <a:ln w="9525">
          <a:noFill/>
          <a:miter lim="800000"/>
          <a:headEnd/>
          <a:tailEnd/>
        </a:ln>
      </xdr:spPr>
    </xdr:pic>
    <xdr:clientData/>
  </xdr:twoCellAnchor>
  <xdr:twoCellAnchor>
    <xdr:from>
      <xdr:col>13</xdr:col>
      <xdr:colOff>0</xdr:colOff>
      <xdr:row>122</xdr:row>
      <xdr:rowOff>66675</xdr:rowOff>
    </xdr:from>
    <xdr:to>
      <xdr:col>15</xdr:col>
      <xdr:colOff>95250</xdr:colOff>
      <xdr:row>125</xdr:row>
      <xdr:rowOff>19050</xdr:rowOff>
    </xdr:to>
    <xdr:pic>
      <xdr:nvPicPr>
        <xdr:cNvPr id="24" name="Picture 168"/>
        <xdr:cNvPicPr>
          <a:picLocks noChangeAspect="1" noChangeArrowheads="1"/>
        </xdr:cNvPicPr>
      </xdr:nvPicPr>
      <xdr:blipFill>
        <a:blip xmlns:r="http://schemas.openxmlformats.org/officeDocument/2006/relationships" r:embed="rId7" cstate="print"/>
        <a:srcRect/>
        <a:stretch>
          <a:fillRect/>
        </a:stretch>
      </xdr:blipFill>
      <xdr:spPr bwMode="auto">
        <a:xfrm>
          <a:off x="4581525" y="55683150"/>
          <a:ext cx="800100" cy="1304925"/>
        </a:xfrm>
        <a:prstGeom prst="rect">
          <a:avLst/>
        </a:prstGeom>
        <a:noFill/>
        <a:ln w="9525">
          <a:noFill/>
          <a:miter lim="800000"/>
          <a:headEnd/>
          <a:tailEnd/>
        </a:ln>
      </xdr:spPr>
    </xdr:pic>
    <xdr:clientData/>
  </xdr:twoCellAnchor>
  <xdr:twoCellAnchor>
    <xdr:from>
      <xdr:col>16</xdr:col>
      <xdr:colOff>323850</xdr:colOff>
      <xdr:row>148</xdr:row>
      <xdr:rowOff>57150</xdr:rowOff>
    </xdr:from>
    <xdr:to>
      <xdr:col>18</xdr:col>
      <xdr:colOff>628650</xdr:colOff>
      <xdr:row>152</xdr:row>
      <xdr:rowOff>238125</xdr:rowOff>
    </xdr:to>
    <xdr:pic>
      <xdr:nvPicPr>
        <xdr:cNvPr id="25" name="Picture 169"/>
        <xdr:cNvPicPr>
          <a:picLocks noChangeAspect="1" noChangeArrowheads="1"/>
        </xdr:cNvPicPr>
      </xdr:nvPicPr>
      <xdr:blipFill>
        <a:blip xmlns:r="http://schemas.openxmlformats.org/officeDocument/2006/relationships" r:embed="rId8" cstate="print"/>
        <a:srcRect/>
        <a:stretch>
          <a:fillRect/>
        </a:stretch>
      </xdr:blipFill>
      <xdr:spPr bwMode="auto">
        <a:xfrm>
          <a:off x="5962650" y="63007875"/>
          <a:ext cx="1009650" cy="1285875"/>
        </a:xfrm>
        <a:prstGeom prst="rect">
          <a:avLst/>
        </a:prstGeom>
        <a:noFill/>
        <a:ln w="9525">
          <a:noFill/>
          <a:miter lim="800000"/>
          <a:headEnd/>
          <a:tailEnd/>
        </a:ln>
      </xdr:spPr>
    </xdr:pic>
    <xdr:clientData/>
  </xdr:twoCellAnchor>
  <xdr:twoCellAnchor>
    <xdr:from>
      <xdr:col>10</xdr:col>
      <xdr:colOff>28575</xdr:colOff>
      <xdr:row>150</xdr:row>
      <xdr:rowOff>95250</xdr:rowOff>
    </xdr:from>
    <xdr:to>
      <xdr:col>12</xdr:col>
      <xdr:colOff>85725</xdr:colOff>
      <xdr:row>155</xdr:row>
      <xdr:rowOff>76200</xdr:rowOff>
    </xdr:to>
    <xdr:pic>
      <xdr:nvPicPr>
        <xdr:cNvPr id="26" name="Picture 170"/>
        <xdr:cNvPicPr>
          <a:picLocks noChangeAspect="1" noChangeArrowheads="1"/>
        </xdr:cNvPicPr>
      </xdr:nvPicPr>
      <xdr:blipFill>
        <a:blip xmlns:r="http://schemas.openxmlformats.org/officeDocument/2006/relationships" r:embed="rId9" cstate="print"/>
        <a:srcRect/>
        <a:stretch>
          <a:fillRect/>
        </a:stretch>
      </xdr:blipFill>
      <xdr:spPr bwMode="auto">
        <a:xfrm>
          <a:off x="3552825" y="63674625"/>
          <a:ext cx="762000" cy="1247775"/>
        </a:xfrm>
        <a:prstGeom prst="rect">
          <a:avLst/>
        </a:prstGeom>
        <a:noFill/>
        <a:ln w="9525">
          <a:noFill/>
          <a:miter lim="800000"/>
          <a:headEnd/>
          <a:tailEnd/>
        </a:ln>
      </xdr:spPr>
    </xdr:pic>
    <xdr:clientData/>
  </xdr:twoCellAnchor>
  <xdr:twoCellAnchor>
    <xdr:from>
      <xdr:col>18</xdr:col>
      <xdr:colOff>0</xdr:colOff>
      <xdr:row>164</xdr:row>
      <xdr:rowOff>114300</xdr:rowOff>
    </xdr:from>
    <xdr:to>
      <xdr:col>19</xdr:col>
      <xdr:colOff>504825</xdr:colOff>
      <xdr:row>169</xdr:row>
      <xdr:rowOff>161925</xdr:rowOff>
    </xdr:to>
    <xdr:pic>
      <xdr:nvPicPr>
        <xdr:cNvPr id="27" name="Picture 171"/>
        <xdr:cNvPicPr>
          <a:picLocks noChangeAspect="1" noChangeArrowheads="1"/>
        </xdr:cNvPicPr>
      </xdr:nvPicPr>
      <xdr:blipFill>
        <a:blip xmlns:r="http://schemas.openxmlformats.org/officeDocument/2006/relationships" r:embed="rId10" cstate="print"/>
        <a:srcRect/>
        <a:stretch>
          <a:fillRect/>
        </a:stretch>
      </xdr:blipFill>
      <xdr:spPr bwMode="auto">
        <a:xfrm>
          <a:off x="6343650" y="67760850"/>
          <a:ext cx="1190625" cy="1285875"/>
        </a:xfrm>
        <a:prstGeom prst="rect">
          <a:avLst/>
        </a:prstGeom>
        <a:noFill/>
        <a:ln w="9525">
          <a:noFill/>
          <a:miter lim="800000"/>
          <a:headEnd/>
          <a:tailEnd/>
        </a:ln>
      </xdr:spPr>
    </xdr:pic>
    <xdr:clientData/>
  </xdr:twoCellAnchor>
  <xdr:twoCellAnchor>
    <xdr:from>
      <xdr:col>11</xdr:col>
      <xdr:colOff>57150</xdr:colOff>
      <xdr:row>184</xdr:row>
      <xdr:rowOff>47625</xdr:rowOff>
    </xdr:from>
    <xdr:to>
      <xdr:col>14</xdr:col>
      <xdr:colOff>114300</xdr:colOff>
      <xdr:row>187</xdr:row>
      <xdr:rowOff>381000</xdr:rowOff>
    </xdr:to>
    <xdr:pic>
      <xdr:nvPicPr>
        <xdr:cNvPr id="28" name="Picture 172"/>
        <xdr:cNvPicPr>
          <a:picLocks noChangeAspect="1" noChangeArrowheads="1"/>
        </xdr:cNvPicPr>
      </xdr:nvPicPr>
      <xdr:blipFill>
        <a:blip xmlns:r="http://schemas.openxmlformats.org/officeDocument/2006/relationships" r:embed="rId11" cstate="print"/>
        <a:srcRect/>
        <a:stretch>
          <a:fillRect/>
        </a:stretch>
      </xdr:blipFill>
      <xdr:spPr bwMode="auto">
        <a:xfrm>
          <a:off x="3933825" y="72856725"/>
          <a:ext cx="1114425" cy="1276350"/>
        </a:xfrm>
        <a:prstGeom prst="rect">
          <a:avLst/>
        </a:prstGeom>
        <a:noFill/>
        <a:ln w="9525">
          <a:noFill/>
          <a:miter lim="800000"/>
          <a:headEnd/>
          <a:tailEnd/>
        </a:ln>
      </xdr:spPr>
    </xdr:pic>
    <xdr:clientData/>
  </xdr:twoCellAnchor>
  <xdr:twoCellAnchor>
    <xdr:from>
      <xdr:col>3</xdr:col>
      <xdr:colOff>76200</xdr:colOff>
      <xdr:row>14</xdr:row>
      <xdr:rowOff>295275</xdr:rowOff>
    </xdr:from>
    <xdr:to>
      <xdr:col>3</xdr:col>
      <xdr:colOff>295275</xdr:colOff>
      <xdr:row>15</xdr:row>
      <xdr:rowOff>228600</xdr:rowOff>
    </xdr:to>
    <xdr:sp macro="" textlink="">
      <xdr:nvSpPr>
        <xdr:cNvPr id="29" name="Text Box 203"/>
        <xdr:cNvSpPr txBox="1">
          <a:spLocks noChangeArrowheads="1"/>
        </xdr:cNvSpPr>
      </xdr:nvSpPr>
      <xdr:spPr bwMode="auto">
        <a:xfrm>
          <a:off x="1133475" y="7315200"/>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2</a:t>
          </a:r>
        </a:p>
      </xdr:txBody>
    </xdr:sp>
    <xdr:clientData/>
  </xdr:twoCellAnchor>
  <xdr:twoCellAnchor>
    <xdr:from>
      <xdr:col>1</xdr:col>
      <xdr:colOff>85725</xdr:colOff>
      <xdr:row>14</xdr:row>
      <xdr:rowOff>295275</xdr:rowOff>
    </xdr:from>
    <xdr:to>
      <xdr:col>1</xdr:col>
      <xdr:colOff>304800</xdr:colOff>
      <xdr:row>15</xdr:row>
      <xdr:rowOff>228600</xdr:rowOff>
    </xdr:to>
    <xdr:sp macro="" textlink="">
      <xdr:nvSpPr>
        <xdr:cNvPr id="30" name="Text Box 204"/>
        <xdr:cNvSpPr txBox="1">
          <a:spLocks noChangeArrowheads="1"/>
        </xdr:cNvSpPr>
      </xdr:nvSpPr>
      <xdr:spPr bwMode="auto">
        <a:xfrm>
          <a:off x="438150" y="7315200"/>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2</a:t>
          </a:r>
        </a:p>
      </xdr:txBody>
    </xdr:sp>
    <xdr:clientData/>
  </xdr:twoCellAnchor>
  <xdr:twoCellAnchor>
    <xdr:from>
      <xdr:col>8</xdr:col>
      <xdr:colOff>76200</xdr:colOff>
      <xdr:row>14</xdr:row>
      <xdr:rowOff>295275</xdr:rowOff>
    </xdr:from>
    <xdr:to>
      <xdr:col>8</xdr:col>
      <xdr:colOff>295275</xdr:colOff>
      <xdr:row>15</xdr:row>
      <xdr:rowOff>228600</xdr:rowOff>
    </xdr:to>
    <xdr:sp macro="" textlink="">
      <xdr:nvSpPr>
        <xdr:cNvPr id="31" name="Text Box 205"/>
        <xdr:cNvSpPr txBox="1">
          <a:spLocks noChangeArrowheads="1"/>
        </xdr:cNvSpPr>
      </xdr:nvSpPr>
      <xdr:spPr bwMode="auto">
        <a:xfrm>
          <a:off x="2895600" y="7315200"/>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2</a:t>
          </a:r>
        </a:p>
      </xdr:txBody>
    </xdr:sp>
    <xdr:clientData/>
  </xdr:twoCellAnchor>
  <xdr:twoCellAnchor>
    <xdr:from>
      <xdr:col>5</xdr:col>
      <xdr:colOff>19050</xdr:colOff>
      <xdr:row>14</xdr:row>
      <xdr:rowOff>9525</xdr:rowOff>
    </xdr:from>
    <xdr:to>
      <xdr:col>6</xdr:col>
      <xdr:colOff>342900</xdr:colOff>
      <xdr:row>15</xdr:row>
      <xdr:rowOff>600075</xdr:rowOff>
    </xdr:to>
    <xdr:sp macro="" textlink="">
      <xdr:nvSpPr>
        <xdr:cNvPr id="32" name="Text Box 206"/>
        <xdr:cNvSpPr txBox="1">
          <a:spLocks noChangeArrowheads="1"/>
        </xdr:cNvSpPr>
      </xdr:nvSpPr>
      <xdr:spPr bwMode="auto">
        <a:xfrm>
          <a:off x="1781175" y="7029450"/>
          <a:ext cx="676275" cy="1200150"/>
        </a:xfrm>
        <a:prstGeom prst="rect">
          <a:avLst/>
        </a:prstGeom>
        <a:solidFill>
          <a:srgbClr val="00FF00"/>
        </a:solidFill>
        <a:ln w="9525">
          <a:noFill/>
          <a:miter lim="800000"/>
          <a:headEnd/>
          <a:tailEnd/>
        </a:ln>
        <a:effectLst/>
      </xdr:spPr>
      <xdr:txBody>
        <a:bodyPr vertOverflow="clip" wrap="square" lIns="36576" tIns="41148" rIns="36576" bIns="41148" anchor="ctr" upright="1"/>
        <a:lstStyle/>
        <a:p>
          <a:pPr algn="ctr" rtl="0">
            <a:defRPr sz="1000"/>
          </a:pPr>
          <a:r>
            <a:rPr lang="el-GR" sz="1200" b="1" i="0" strike="noStrike">
              <a:solidFill>
                <a:srgbClr val="0000FF"/>
              </a:solidFill>
              <a:latin typeface="Comic Sans MS"/>
            </a:rPr>
            <a:t>1 ακέραια μονάδα</a:t>
          </a:r>
        </a:p>
      </xdr:txBody>
    </xdr:sp>
    <xdr:clientData/>
  </xdr:twoCellAnchor>
  <xdr:twoCellAnchor>
    <xdr:from>
      <xdr:col>0</xdr:col>
      <xdr:colOff>361950</xdr:colOff>
      <xdr:row>54</xdr:row>
      <xdr:rowOff>257175</xdr:rowOff>
    </xdr:from>
    <xdr:to>
      <xdr:col>0</xdr:col>
      <xdr:colOff>561975</xdr:colOff>
      <xdr:row>56</xdr:row>
      <xdr:rowOff>200025</xdr:rowOff>
    </xdr:to>
    <xdr:sp macro="" textlink="">
      <xdr:nvSpPr>
        <xdr:cNvPr id="33" name="Text Box 207"/>
        <xdr:cNvSpPr txBox="1">
          <a:spLocks noChangeArrowheads="1"/>
        </xdr:cNvSpPr>
      </xdr:nvSpPr>
      <xdr:spPr bwMode="auto">
        <a:xfrm>
          <a:off x="352425" y="30137100"/>
          <a:ext cx="0" cy="11906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FF0000"/>
              </a:solidFill>
              <a:latin typeface="Comic Sans MS"/>
            </a:rPr>
            <a:t>1</a:t>
          </a:r>
        </a:p>
        <a:p>
          <a:pPr algn="l" rtl="0">
            <a:defRPr sz="1000"/>
          </a:pPr>
          <a:r>
            <a:rPr lang="en-GB" sz="1400" b="1" i="0" strike="noStrike">
              <a:solidFill>
                <a:srgbClr val="FF0000"/>
              </a:solidFill>
              <a:latin typeface="Comic Sans MS"/>
            </a:rPr>
            <a:t>2</a:t>
          </a:r>
        </a:p>
      </xdr:txBody>
    </xdr:sp>
    <xdr:clientData/>
  </xdr:twoCellAnchor>
  <xdr:twoCellAnchor>
    <xdr:from>
      <xdr:col>7</xdr:col>
      <xdr:colOff>419100</xdr:colOff>
      <xdr:row>54</xdr:row>
      <xdr:rowOff>219075</xdr:rowOff>
    </xdr:from>
    <xdr:to>
      <xdr:col>7</xdr:col>
      <xdr:colOff>619125</xdr:colOff>
      <xdr:row>56</xdr:row>
      <xdr:rowOff>161925</xdr:rowOff>
    </xdr:to>
    <xdr:sp macro="" textlink="">
      <xdr:nvSpPr>
        <xdr:cNvPr id="34" name="Text Box 208"/>
        <xdr:cNvSpPr txBox="1">
          <a:spLocks noChangeArrowheads="1"/>
        </xdr:cNvSpPr>
      </xdr:nvSpPr>
      <xdr:spPr bwMode="auto">
        <a:xfrm>
          <a:off x="2819400" y="30099000"/>
          <a:ext cx="0" cy="11906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2</a:t>
          </a:r>
        </a:p>
        <a:p>
          <a:pPr algn="l" rtl="0">
            <a:defRPr sz="1000"/>
          </a:pPr>
          <a:r>
            <a:rPr lang="en-GB" sz="1400" b="1" i="0" strike="noStrike">
              <a:solidFill>
                <a:srgbClr val="00CCFF"/>
              </a:solidFill>
              <a:latin typeface="Comic Sans MS"/>
            </a:rPr>
            <a:t>4</a:t>
          </a:r>
        </a:p>
      </xdr:txBody>
    </xdr:sp>
    <xdr:clientData/>
  </xdr:twoCellAnchor>
  <xdr:twoCellAnchor>
    <xdr:from>
      <xdr:col>2</xdr:col>
      <xdr:colOff>76200</xdr:colOff>
      <xdr:row>55</xdr:row>
      <xdr:rowOff>619125</xdr:rowOff>
    </xdr:from>
    <xdr:to>
      <xdr:col>2</xdr:col>
      <xdr:colOff>295275</xdr:colOff>
      <xdr:row>56</xdr:row>
      <xdr:rowOff>266700</xdr:rowOff>
    </xdr:to>
    <xdr:sp macro="" textlink="">
      <xdr:nvSpPr>
        <xdr:cNvPr id="35" name="Text Box 209"/>
        <xdr:cNvSpPr txBox="1">
          <a:spLocks noChangeArrowheads="1"/>
        </xdr:cNvSpPr>
      </xdr:nvSpPr>
      <xdr:spPr bwMode="auto">
        <a:xfrm>
          <a:off x="781050" y="30813375"/>
          <a:ext cx="219075" cy="5810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1</a:t>
          </a:r>
        </a:p>
        <a:p>
          <a:pPr algn="l" rtl="0">
            <a:defRPr sz="1000"/>
          </a:pPr>
          <a:r>
            <a:rPr lang="en-GB" sz="1400" b="1" i="0" strike="noStrike">
              <a:solidFill>
                <a:srgbClr val="00CCFF"/>
              </a:solidFill>
              <a:latin typeface="Comic Sans MS"/>
            </a:rPr>
            <a:t>2</a:t>
          </a:r>
        </a:p>
      </xdr:txBody>
    </xdr:sp>
    <xdr:clientData/>
  </xdr:twoCellAnchor>
  <xdr:twoCellAnchor>
    <xdr:from>
      <xdr:col>4</xdr:col>
      <xdr:colOff>114300</xdr:colOff>
      <xdr:row>55</xdr:row>
      <xdr:rowOff>28575</xdr:rowOff>
    </xdr:from>
    <xdr:to>
      <xdr:col>7</xdr:col>
      <xdr:colOff>171450</xdr:colOff>
      <xdr:row>56</xdr:row>
      <xdr:rowOff>180975</xdr:rowOff>
    </xdr:to>
    <xdr:sp macro="" textlink="">
      <xdr:nvSpPr>
        <xdr:cNvPr id="36" name="AutoShape 210"/>
        <xdr:cNvSpPr>
          <a:spLocks noChangeArrowheads="1"/>
        </xdr:cNvSpPr>
      </xdr:nvSpPr>
      <xdr:spPr bwMode="auto">
        <a:xfrm>
          <a:off x="1524000" y="30222825"/>
          <a:ext cx="1114425" cy="1085850"/>
        </a:xfrm>
        <a:custGeom>
          <a:avLst/>
          <a:gdLst>
            <a:gd name="G0" fmla="+- 462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462"/>
            <a:gd name="G18" fmla="*/ 462 1 2"/>
            <a:gd name="G19" fmla="+- G18 5400 0"/>
            <a:gd name="G20" fmla="cos G19 11796480"/>
            <a:gd name="G21" fmla="sin G19 11796480"/>
            <a:gd name="G22" fmla="+- G20 10800 0"/>
            <a:gd name="G23" fmla="+- G21 10800 0"/>
            <a:gd name="G24" fmla="+- 10800 0 G20"/>
            <a:gd name="G25" fmla="+- 462 10800 0"/>
            <a:gd name="G26" fmla="?: G9 G17 G25"/>
            <a:gd name="G27" fmla="?: G9 0 21600"/>
            <a:gd name="G28" fmla="cos 10800 11796480"/>
            <a:gd name="G29" fmla="sin 10800 11796480"/>
            <a:gd name="G30" fmla="sin 462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69 w 21600"/>
            <a:gd name="T15" fmla="*/ 10800 h 21600"/>
            <a:gd name="T16" fmla="*/ 10800 w 21600"/>
            <a:gd name="T17" fmla="*/ 10338 h 21600"/>
            <a:gd name="T18" fmla="*/ 16431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338" y="10800"/>
              </a:moveTo>
              <a:cubicBezTo>
                <a:pt x="10338" y="10544"/>
                <a:pt x="10544" y="10338"/>
                <a:pt x="10800" y="10338"/>
              </a:cubicBezTo>
              <a:cubicBezTo>
                <a:pt x="11055" y="10337"/>
                <a:pt x="11261" y="10544"/>
                <a:pt x="11262"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0</xdr:col>
      <xdr:colOff>304800</xdr:colOff>
      <xdr:row>55</xdr:row>
      <xdr:rowOff>19050</xdr:rowOff>
    </xdr:from>
    <xdr:to>
      <xdr:col>4</xdr:col>
      <xdr:colOff>9525</xdr:colOff>
      <xdr:row>56</xdr:row>
      <xdr:rowOff>171450</xdr:rowOff>
    </xdr:to>
    <xdr:sp macro="" textlink="">
      <xdr:nvSpPr>
        <xdr:cNvPr id="37" name="AutoShape 211"/>
        <xdr:cNvSpPr>
          <a:spLocks noChangeArrowheads="1"/>
        </xdr:cNvSpPr>
      </xdr:nvSpPr>
      <xdr:spPr bwMode="auto">
        <a:xfrm>
          <a:off x="304800" y="30213300"/>
          <a:ext cx="1114425" cy="108585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7</xdr:col>
      <xdr:colOff>238125</xdr:colOff>
      <xdr:row>55</xdr:row>
      <xdr:rowOff>28575</xdr:rowOff>
    </xdr:from>
    <xdr:to>
      <xdr:col>10</xdr:col>
      <xdr:colOff>295275</xdr:colOff>
      <xdr:row>56</xdr:row>
      <xdr:rowOff>180975</xdr:rowOff>
    </xdr:to>
    <xdr:sp macro="" textlink="">
      <xdr:nvSpPr>
        <xdr:cNvPr id="38" name="AutoShape 212"/>
        <xdr:cNvSpPr>
          <a:spLocks noChangeArrowheads="1"/>
        </xdr:cNvSpPr>
      </xdr:nvSpPr>
      <xdr:spPr bwMode="auto">
        <a:xfrm>
          <a:off x="2705100" y="30222825"/>
          <a:ext cx="1114425" cy="1085850"/>
        </a:xfrm>
        <a:custGeom>
          <a:avLst/>
          <a:gdLst>
            <a:gd name="G0" fmla="+- 462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462"/>
            <a:gd name="G18" fmla="*/ 462 1 2"/>
            <a:gd name="G19" fmla="+- G18 5400 0"/>
            <a:gd name="G20" fmla="cos G19 11796480"/>
            <a:gd name="G21" fmla="sin G19 11796480"/>
            <a:gd name="G22" fmla="+- G20 10800 0"/>
            <a:gd name="G23" fmla="+- G21 10800 0"/>
            <a:gd name="G24" fmla="+- 10800 0 G20"/>
            <a:gd name="G25" fmla="+- 462 10800 0"/>
            <a:gd name="G26" fmla="?: G9 G17 G25"/>
            <a:gd name="G27" fmla="?: G9 0 21600"/>
            <a:gd name="G28" fmla="cos 10800 11796480"/>
            <a:gd name="G29" fmla="sin 10800 11796480"/>
            <a:gd name="G30" fmla="sin 462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69 w 21600"/>
            <a:gd name="T15" fmla="*/ 10800 h 21600"/>
            <a:gd name="T16" fmla="*/ 10800 w 21600"/>
            <a:gd name="T17" fmla="*/ 10338 h 21600"/>
            <a:gd name="T18" fmla="*/ 16431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338" y="10800"/>
              </a:moveTo>
              <a:cubicBezTo>
                <a:pt x="10338" y="10544"/>
                <a:pt x="10544" y="10338"/>
                <a:pt x="10800" y="10338"/>
              </a:cubicBezTo>
              <a:cubicBezTo>
                <a:pt x="11055" y="10337"/>
                <a:pt x="11261" y="10544"/>
                <a:pt x="11262"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3</xdr:col>
      <xdr:colOff>276225</xdr:colOff>
      <xdr:row>55</xdr:row>
      <xdr:rowOff>619125</xdr:rowOff>
    </xdr:from>
    <xdr:to>
      <xdr:col>4</xdr:col>
      <xdr:colOff>142875</xdr:colOff>
      <xdr:row>56</xdr:row>
      <xdr:rowOff>276225</xdr:rowOff>
    </xdr:to>
    <xdr:sp macro="" textlink="">
      <xdr:nvSpPr>
        <xdr:cNvPr id="39" name="Text Box 213"/>
        <xdr:cNvSpPr txBox="1">
          <a:spLocks noChangeArrowheads="1"/>
        </xdr:cNvSpPr>
      </xdr:nvSpPr>
      <xdr:spPr bwMode="auto">
        <a:xfrm>
          <a:off x="1333500" y="30813375"/>
          <a:ext cx="219075" cy="59055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1</a:t>
          </a:r>
        </a:p>
        <a:p>
          <a:pPr algn="l" rtl="0">
            <a:defRPr sz="1000"/>
          </a:pPr>
          <a:r>
            <a:rPr lang="en-GB" sz="1400" b="1" i="0" strike="noStrike">
              <a:solidFill>
                <a:srgbClr val="00CCFF"/>
              </a:solidFill>
              <a:latin typeface="Comic Sans MS"/>
            </a:rPr>
            <a:t>2</a:t>
          </a:r>
        </a:p>
      </xdr:txBody>
    </xdr:sp>
    <xdr:clientData/>
  </xdr:twoCellAnchor>
  <xdr:twoCellAnchor>
    <xdr:from>
      <xdr:col>5</xdr:col>
      <xdr:colOff>47625</xdr:colOff>
      <xdr:row>55</xdr:row>
      <xdr:rowOff>619125</xdr:rowOff>
    </xdr:from>
    <xdr:to>
      <xdr:col>5</xdr:col>
      <xdr:colOff>266700</xdr:colOff>
      <xdr:row>56</xdr:row>
      <xdr:rowOff>276225</xdr:rowOff>
    </xdr:to>
    <xdr:sp macro="" textlink="">
      <xdr:nvSpPr>
        <xdr:cNvPr id="40" name="Text Box 214"/>
        <xdr:cNvSpPr txBox="1">
          <a:spLocks noChangeArrowheads="1"/>
        </xdr:cNvSpPr>
      </xdr:nvSpPr>
      <xdr:spPr bwMode="auto">
        <a:xfrm>
          <a:off x="1809750" y="30813375"/>
          <a:ext cx="219075" cy="59055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1</a:t>
          </a:r>
        </a:p>
        <a:p>
          <a:pPr algn="l" rtl="0">
            <a:defRPr sz="1000"/>
          </a:pPr>
          <a:r>
            <a:rPr lang="en-GB" sz="1400" b="1" i="0" strike="noStrike">
              <a:solidFill>
                <a:srgbClr val="00CCFF"/>
              </a:solidFill>
              <a:latin typeface="Comic Sans MS"/>
            </a:rPr>
            <a:t>2</a:t>
          </a:r>
        </a:p>
      </xdr:txBody>
    </xdr:sp>
    <xdr:clientData/>
  </xdr:twoCellAnchor>
  <xdr:twoCellAnchor>
    <xdr:from>
      <xdr:col>2</xdr:col>
      <xdr:colOff>323850</xdr:colOff>
      <xdr:row>55</xdr:row>
      <xdr:rowOff>647700</xdr:rowOff>
    </xdr:from>
    <xdr:to>
      <xdr:col>3</xdr:col>
      <xdr:colOff>228600</xdr:colOff>
      <xdr:row>56</xdr:row>
      <xdr:rowOff>152400</xdr:rowOff>
    </xdr:to>
    <xdr:sp macro="" textlink="">
      <xdr:nvSpPr>
        <xdr:cNvPr id="41" name="Text Box 215"/>
        <xdr:cNvSpPr txBox="1">
          <a:spLocks noChangeArrowheads="1"/>
        </xdr:cNvSpPr>
      </xdr:nvSpPr>
      <xdr:spPr bwMode="auto">
        <a:xfrm>
          <a:off x="1028700" y="30841950"/>
          <a:ext cx="257175" cy="4381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CCFF"/>
              </a:solidFill>
              <a:latin typeface="Comic Sans MS"/>
            </a:rPr>
            <a:t>+</a:t>
          </a:r>
        </a:p>
      </xdr:txBody>
    </xdr:sp>
    <xdr:clientData/>
  </xdr:twoCellAnchor>
  <xdr:twoCellAnchor>
    <xdr:from>
      <xdr:col>4</xdr:col>
      <xdr:colOff>114300</xdr:colOff>
      <xdr:row>55</xdr:row>
      <xdr:rowOff>657225</xdr:rowOff>
    </xdr:from>
    <xdr:to>
      <xdr:col>5</xdr:col>
      <xdr:colOff>19050</xdr:colOff>
      <xdr:row>56</xdr:row>
      <xdr:rowOff>161925</xdr:rowOff>
    </xdr:to>
    <xdr:sp macro="" textlink="">
      <xdr:nvSpPr>
        <xdr:cNvPr id="42" name="Text Box 216"/>
        <xdr:cNvSpPr txBox="1">
          <a:spLocks noChangeArrowheads="1"/>
        </xdr:cNvSpPr>
      </xdr:nvSpPr>
      <xdr:spPr bwMode="auto">
        <a:xfrm>
          <a:off x="1524000" y="30851475"/>
          <a:ext cx="257175" cy="4381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CCFF"/>
              </a:solidFill>
              <a:latin typeface="Comic Sans MS"/>
            </a:rPr>
            <a:t>+</a:t>
          </a:r>
        </a:p>
      </xdr:txBody>
    </xdr:sp>
    <xdr:clientData/>
  </xdr:twoCellAnchor>
  <xdr:twoCellAnchor>
    <xdr:from>
      <xdr:col>5</xdr:col>
      <xdr:colOff>304800</xdr:colOff>
      <xdr:row>55</xdr:row>
      <xdr:rowOff>657225</xdr:rowOff>
    </xdr:from>
    <xdr:to>
      <xdr:col>6</xdr:col>
      <xdr:colOff>209550</xdr:colOff>
      <xdr:row>56</xdr:row>
      <xdr:rowOff>161925</xdr:rowOff>
    </xdr:to>
    <xdr:sp macro="" textlink="">
      <xdr:nvSpPr>
        <xdr:cNvPr id="43" name="Text Box 217"/>
        <xdr:cNvSpPr txBox="1">
          <a:spLocks noChangeArrowheads="1"/>
        </xdr:cNvSpPr>
      </xdr:nvSpPr>
      <xdr:spPr bwMode="auto">
        <a:xfrm>
          <a:off x="2066925" y="30851475"/>
          <a:ext cx="257175" cy="4381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CCFF"/>
              </a:solidFill>
              <a:latin typeface="Comic Sans MS"/>
            </a:rPr>
            <a:t>=</a:t>
          </a:r>
        </a:p>
      </xdr:txBody>
    </xdr:sp>
    <xdr:clientData/>
  </xdr:twoCellAnchor>
  <xdr:twoCellAnchor>
    <xdr:from>
      <xdr:col>6</xdr:col>
      <xdr:colOff>247650</xdr:colOff>
      <xdr:row>55</xdr:row>
      <xdr:rowOff>619125</xdr:rowOff>
    </xdr:from>
    <xdr:to>
      <xdr:col>7</xdr:col>
      <xdr:colOff>114300</xdr:colOff>
      <xdr:row>56</xdr:row>
      <xdr:rowOff>276225</xdr:rowOff>
    </xdr:to>
    <xdr:sp macro="" textlink="">
      <xdr:nvSpPr>
        <xdr:cNvPr id="44" name="Text Box 218"/>
        <xdr:cNvSpPr txBox="1">
          <a:spLocks noChangeArrowheads="1"/>
        </xdr:cNvSpPr>
      </xdr:nvSpPr>
      <xdr:spPr bwMode="auto">
        <a:xfrm>
          <a:off x="2362200" y="30813375"/>
          <a:ext cx="219075" cy="59055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3</a:t>
          </a:r>
        </a:p>
        <a:p>
          <a:pPr algn="l" rtl="0">
            <a:defRPr sz="1000"/>
          </a:pPr>
          <a:r>
            <a:rPr lang="en-GB" sz="1400" b="1" i="0" strike="noStrike">
              <a:solidFill>
                <a:srgbClr val="00CCFF"/>
              </a:solidFill>
              <a:latin typeface="Comic Sans MS"/>
            </a:rPr>
            <a:t>2</a:t>
          </a:r>
        </a:p>
      </xdr:txBody>
    </xdr:sp>
    <xdr:clientData/>
  </xdr:twoCellAnchor>
  <xdr:twoCellAnchor>
    <xdr:from>
      <xdr:col>11</xdr:col>
      <xdr:colOff>104775</xdr:colOff>
      <xdr:row>55</xdr:row>
      <xdr:rowOff>161925</xdr:rowOff>
    </xdr:from>
    <xdr:to>
      <xdr:col>12</xdr:col>
      <xdr:colOff>9525</xdr:colOff>
      <xdr:row>55</xdr:row>
      <xdr:rowOff>600075</xdr:rowOff>
    </xdr:to>
    <xdr:sp macro="" textlink="">
      <xdr:nvSpPr>
        <xdr:cNvPr id="45" name="Text Box 219"/>
        <xdr:cNvSpPr txBox="1">
          <a:spLocks noChangeArrowheads="1"/>
        </xdr:cNvSpPr>
      </xdr:nvSpPr>
      <xdr:spPr bwMode="auto">
        <a:xfrm>
          <a:off x="3981450" y="30356175"/>
          <a:ext cx="257175" cy="4381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CCFF"/>
              </a:solidFill>
              <a:latin typeface="Comic Sans MS"/>
            </a:rPr>
            <a:t>=</a:t>
          </a:r>
        </a:p>
      </xdr:txBody>
    </xdr:sp>
    <xdr:clientData/>
  </xdr:twoCellAnchor>
  <xdr:twoCellAnchor>
    <xdr:from>
      <xdr:col>17</xdr:col>
      <xdr:colOff>219075</xdr:colOff>
      <xdr:row>55</xdr:row>
      <xdr:rowOff>638175</xdr:rowOff>
    </xdr:from>
    <xdr:to>
      <xdr:col>18</xdr:col>
      <xdr:colOff>85725</xdr:colOff>
      <xdr:row>56</xdr:row>
      <xdr:rowOff>285750</xdr:rowOff>
    </xdr:to>
    <xdr:sp macro="" textlink="">
      <xdr:nvSpPr>
        <xdr:cNvPr id="46" name="Text Box 220"/>
        <xdr:cNvSpPr txBox="1">
          <a:spLocks noChangeArrowheads="1"/>
        </xdr:cNvSpPr>
      </xdr:nvSpPr>
      <xdr:spPr bwMode="auto">
        <a:xfrm>
          <a:off x="6210300" y="30832425"/>
          <a:ext cx="219075" cy="5810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1</a:t>
          </a:r>
        </a:p>
        <a:p>
          <a:pPr algn="l" rtl="0">
            <a:defRPr sz="1000"/>
          </a:pPr>
          <a:r>
            <a:rPr lang="en-GB" sz="1400" b="1" i="0" strike="noStrike">
              <a:solidFill>
                <a:srgbClr val="00CCFF"/>
              </a:solidFill>
              <a:latin typeface="Comic Sans MS"/>
            </a:rPr>
            <a:t>2</a:t>
          </a:r>
        </a:p>
      </xdr:txBody>
    </xdr:sp>
    <xdr:clientData/>
  </xdr:twoCellAnchor>
  <xdr:twoCellAnchor>
    <xdr:from>
      <xdr:col>15</xdr:col>
      <xdr:colOff>342900</xdr:colOff>
      <xdr:row>55</xdr:row>
      <xdr:rowOff>695325</xdr:rowOff>
    </xdr:from>
    <xdr:to>
      <xdr:col>16</xdr:col>
      <xdr:colOff>247650</xdr:colOff>
      <xdr:row>56</xdr:row>
      <xdr:rowOff>200025</xdr:rowOff>
    </xdr:to>
    <xdr:sp macro="" textlink="">
      <xdr:nvSpPr>
        <xdr:cNvPr id="47" name="Text Box 221"/>
        <xdr:cNvSpPr txBox="1">
          <a:spLocks noChangeArrowheads="1"/>
        </xdr:cNvSpPr>
      </xdr:nvSpPr>
      <xdr:spPr bwMode="auto">
        <a:xfrm>
          <a:off x="5629275" y="30889575"/>
          <a:ext cx="257175" cy="4381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CCFF"/>
              </a:solidFill>
              <a:latin typeface="Comic Sans MS"/>
            </a:rPr>
            <a:t>+</a:t>
          </a:r>
        </a:p>
      </xdr:txBody>
    </xdr:sp>
    <xdr:clientData/>
  </xdr:twoCellAnchor>
  <xdr:twoCellAnchor>
    <xdr:from>
      <xdr:col>10</xdr:col>
      <xdr:colOff>304800</xdr:colOff>
      <xdr:row>55</xdr:row>
      <xdr:rowOff>704850</xdr:rowOff>
    </xdr:from>
    <xdr:to>
      <xdr:col>12</xdr:col>
      <xdr:colOff>200025</xdr:colOff>
      <xdr:row>56</xdr:row>
      <xdr:rowOff>219075</xdr:rowOff>
    </xdr:to>
    <xdr:sp macro="" textlink="">
      <xdr:nvSpPr>
        <xdr:cNvPr id="48" name="Text Box 222"/>
        <xdr:cNvSpPr txBox="1">
          <a:spLocks noChangeArrowheads="1"/>
        </xdr:cNvSpPr>
      </xdr:nvSpPr>
      <xdr:spPr bwMode="auto">
        <a:xfrm>
          <a:off x="3829050" y="30899100"/>
          <a:ext cx="600075" cy="447675"/>
        </a:xfrm>
        <a:prstGeom prst="rect">
          <a:avLst/>
        </a:prstGeom>
        <a:solidFill>
          <a:srgbClr val="FFFF99"/>
        </a:solidFill>
        <a:ln w="9525">
          <a:noFill/>
          <a:miter lim="800000"/>
          <a:headEnd/>
          <a:tailEnd/>
        </a:ln>
        <a:effectLst/>
      </xdr:spPr>
      <xdr:txBody>
        <a:bodyPr vertOverflow="clip" wrap="square" lIns="64008" tIns="73152" rIns="64008" bIns="73152" anchor="ctr" upright="1"/>
        <a:lstStyle/>
        <a:p>
          <a:pPr algn="ctr" rtl="0">
            <a:defRPr sz="1000"/>
          </a:pPr>
          <a:r>
            <a:rPr lang="en-GB" sz="2800" b="1" i="0" strike="noStrike">
              <a:solidFill>
                <a:srgbClr val="00CCFF"/>
              </a:solidFill>
              <a:latin typeface="Comic Sans MS"/>
            </a:rPr>
            <a:t>=</a:t>
          </a:r>
        </a:p>
      </xdr:txBody>
    </xdr:sp>
    <xdr:clientData/>
  </xdr:twoCellAnchor>
  <xdr:twoCellAnchor>
    <xdr:from>
      <xdr:col>14</xdr:col>
      <xdr:colOff>9525</xdr:colOff>
      <xdr:row>55</xdr:row>
      <xdr:rowOff>647700</xdr:rowOff>
    </xdr:from>
    <xdr:to>
      <xdr:col>14</xdr:col>
      <xdr:colOff>228600</xdr:colOff>
      <xdr:row>56</xdr:row>
      <xdr:rowOff>228600</xdr:rowOff>
    </xdr:to>
    <xdr:sp macro="" textlink="">
      <xdr:nvSpPr>
        <xdr:cNvPr id="49" name="Text Box 223"/>
        <xdr:cNvSpPr txBox="1">
          <a:spLocks noChangeArrowheads="1"/>
        </xdr:cNvSpPr>
      </xdr:nvSpPr>
      <xdr:spPr bwMode="auto">
        <a:xfrm>
          <a:off x="4943475" y="308419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CCFF"/>
              </a:solidFill>
              <a:latin typeface="Comic Sans MS"/>
            </a:rPr>
            <a:t>1</a:t>
          </a:r>
        </a:p>
      </xdr:txBody>
    </xdr:sp>
    <xdr:clientData/>
  </xdr:twoCellAnchor>
  <xdr:twoCellAnchor>
    <xdr:from>
      <xdr:col>15</xdr:col>
      <xdr:colOff>171450</xdr:colOff>
      <xdr:row>8</xdr:row>
      <xdr:rowOff>114300</xdr:rowOff>
    </xdr:from>
    <xdr:to>
      <xdr:col>16</xdr:col>
      <xdr:colOff>133350</xdr:colOff>
      <xdr:row>9</xdr:row>
      <xdr:rowOff>333375</xdr:rowOff>
    </xdr:to>
    <xdr:sp macro="" textlink="">
      <xdr:nvSpPr>
        <xdr:cNvPr id="50" name="Text Box 227"/>
        <xdr:cNvSpPr txBox="1">
          <a:spLocks noChangeArrowheads="1"/>
        </xdr:cNvSpPr>
      </xdr:nvSpPr>
      <xdr:spPr bwMode="auto">
        <a:xfrm>
          <a:off x="5457825" y="3190875"/>
          <a:ext cx="314325" cy="7620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600" b="1" i="0" u="sng" strike="noStrike">
              <a:solidFill>
                <a:srgbClr val="000000"/>
              </a:solidFill>
              <a:latin typeface="Comic Sans MS"/>
            </a:rPr>
            <a:t>3</a:t>
          </a:r>
        </a:p>
        <a:p>
          <a:pPr algn="l" rtl="0">
            <a:defRPr sz="1000"/>
          </a:pPr>
          <a:r>
            <a:rPr lang="en-GB" sz="1600" b="1" i="0" strike="noStrike">
              <a:solidFill>
                <a:srgbClr val="000000"/>
              </a:solidFill>
              <a:latin typeface="Comic Sans MS"/>
            </a:rPr>
            <a:t>2</a:t>
          </a:r>
        </a:p>
      </xdr:txBody>
    </xdr:sp>
    <xdr:clientData/>
  </xdr:twoCellAnchor>
  <xdr:twoCellAnchor>
    <xdr:from>
      <xdr:col>18</xdr:col>
      <xdr:colOff>190500</xdr:colOff>
      <xdr:row>8</xdr:row>
      <xdr:rowOff>76201</xdr:rowOff>
    </xdr:from>
    <xdr:to>
      <xdr:col>18</xdr:col>
      <xdr:colOff>390525</xdr:colOff>
      <xdr:row>9</xdr:row>
      <xdr:rowOff>219076</xdr:rowOff>
    </xdr:to>
    <xdr:sp macro="" textlink="">
      <xdr:nvSpPr>
        <xdr:cNvPr id="51" name="Text Box 228"/>
        <xdr:cNvSpPr txBox="1">
          <a:spLocks noChangeArrowheads="1"/>
        </xdr:cNvSpPr>
      </xdr:nvSpPr>
      <xdr:spPr bwMode="auto">
        <a:xfrm>
          <a:off x="6534150" y="3152776"/>
          <a:ext cx="200025" cy="6858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600" b="1" i="0" u="sng" strike="noStrike">
              <a:solidFill>
                <a:srgbClr val="000000"/>
              </a:solidFill>
              <a:latin typeface="Comic Sans MS"/>
            </a:rPr>
            <a:t>7</a:t>
          </a:r>
        </a:p>
        <a:p>
          <a:pPr algn="l" rtl="0">
            <a:defRPr sz="1000"/>
          </a:pPr>
          <a:r>
            <a:rPr lang="en-GB" sz="1600" b="1" i="0" strike="noStrike">
              <a:solidFill>
                <a:srgbClr val="000000"/>
              </a:solidFill>
              <a:latin typeface="Comic Sans MS"/>
            </a:rPr>
            <a:t>3</a:t>
          </a:r>
        </a:p>
      </xdr:txBody>
    </xdr:sp>
    <xdr:clientData/>
  </xdr:twoCellAnchor>
  <xdr:twoCellAnchor>
    <xdr:from>
      <xdr:col>16</xdr:col>
      <xdr:colOff>276225</xdr:colOff>
      <xdr:row>8</xdr:row>
      <xdr:rowOff>57150</xdr:rowOff>
    </xdr:from>
    <xdr:to>
      <xdr:col>17</xdr:col>
      <xdr:colOff>133350</xdr:colOff>
      <xdr:row>9</xdr:row>
      <xdr:rowOff>266700</xdr:rowOff>
    </xdr:to>
    <xdr:sp macro="" textlink="">
      <xdr:nvSpPr>
        <xdr:cNvPr id="52" name="Text Box 229"/>
        <xdr:cNvSpPr txBox="1">
          <a:spLocks noChangeArrowheads="1"/>
        </xdr:cNvSpPr>
      </xdr:nvSpPr>
      <xdr:spPr bwMode="auto">
        <a:xfrm>
          <a:off x="5915025" y="3133725"/>
          <a:ext cx="209550" cy="75247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600" b="1" i="0" u="sng" strike="noStrike">
              <a:solidFill>
                <a:srgbClr val="000000"/>
              </a:solidFill>
              <a:latin typeface="Comic Sans MS"/>
            </a:rPr>
            <a:t>5</a:t>
          </a:r>
        </a:p>
        <a:p>
          <a:pPr algn="l" rtl="0">
            <a:defRPr sz="1000"/>
          </a:pPr>
          <a:r>
            <a:rPr lang="en-GB" sz="1600" b="1" i="0" strike="noStrike">
              <a:solidFill>
                <a:srgbClr val="000000"/>
              </a:solidFill>
              <a:latin typeface="Comic Sans MS"/>
            </a:rPr>
            <a:t>4</a:t>
          </a:r>
        </a:p>
      </xdr:txBody>
    </xdr:sp>
    <xdr:clientData/>
  </xdr:twoCellAnchor>
  <xdr:twoCellAnchor>
    <xdr:from>
      <xdr:col>8</xdr:col>
      <xdr:colOff>238125</xdr:colOff>
      <xdr:row>34</xdr:row>
      <xdr:rowOff>238125</xdr:rowOff>
    </xdr:from>
    <xdr:to>
      <xdr:col>9</xdr:col>
      <xdr:colOff>66675</xdr:colOff>
      <xdr:row>36</xdr:row>
      <xdr:rowOff>180975</xdr:rowOff>
    </xdr:to>
    <xdr:sp macro="" textlink="">
      <xdr:nvSpPr>
        <xdr:cNvPr id="53" name="Text Box 230"/>
        <xdr:cNvSpPr txBox="1">
          <a:spLocks noChangeArrowheads="1"/>
        </xdr:cNvSpPr>
      </xdr:nvSpPr>
      <xdr:spPr bwMode="auto">
        <a:xfrm>
          <a:off x="3057525" y="19869150"/>
          <a:ext cx="180975"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1</a:t>
          </a:r>
        </a:p>
        <a:p>
          <a:pPr algn="l" rtl="0">
            <a:defRPr sz="1000"/>
          </a:pPr>
          <a:r>
            <a:rPr lang="en-GB" sz="1400" b="1" i="0" strike="noStrike">
              <a:solidFill>
                <a:srgbClr val="000000"/>
              </a:solidFill>
              <a:latin typeface="Comic Sans MS"/>
            </a:rPr>
            <a:t>2</a:t>
          </a:r>
        </a:p>
      </xdr:txBody>
    </xdr:sp>
    <xdr:clientData/>
  </xdr:twoCellAnchor>
  <xdr:twoCellAnchor>
    <xdr:from>
      <xdr:col>8</xdr:col>
      <xdr:colOff>28575</xdr:colOff>
      <xdr:row>34</xdr:row>
      <xdr:rowOff>228600</xdr:rowOff>
    </xdr:from>
    <xdr:to>
      <xdr:col>8</xdr:col>
      <xdr:colOff>266700</xdr:colOff>
      <xdr:row>36</xdr:row>
      <xdr:rowOff>171450</xdr:rowOff>
    </xdr:to>
    <xdr:sp macro="" textlink="">
      <xdr:nvSpPr>
        <xdr:cNvPr id="54" name="Text Box 231"/>
        <xdr:cNvSpPr txBox="1">
          <a:spLocks noChangeArrowheads="1"/>
        </xdr:cNvSpPr>
      </xdr:nvSpPr>
      <xdr:spPr bwMode="auto">
        <a:xfrm>
          <a:off x="2847975" y="19859625"/>
          <a:ext cx="238125" cy="571500"/>
        </a:xfrm>
        <a:prstGeom prst="rect">
          <a:avLst/>
        </a:prstGeom>
        <a:solidFill>
          <a:srgbClr val="FFFF99"/>
        </a:solidFill>
        <a:ln w="9525">
          <a:noFill/>
          <a:miter lim="800000"/>
          <a:headEnd/>
          <a:tailEnd/>
        </a:ln>
        <a:effectLst/>
      </xdr:spPr>
      <xdr:txBody>
        <a:bodyPr vertOverflow="clip" wrap="square" lIns="45720" tIns="50292" rIns="45720" bIns="50292" anchor="ctr" upright="1"/>
        <a:lstStyle/>
        <a:p>
          <a:pPr algn="ctr" rtl="0">
            <a:defRPr sz="1000"/>
          </a:pPr>
          <a:r>
            <a:rPr lang="en-GB" sz="1600" b="1" i="0" strike="noStrike">
              <a:solidFill>
                <a:srgbClr val="000000"/>
              </a:solidFill>
              <a:latin typeface="Comic Sans MS"/>
            </a:rPr>
            <a:t>1</a:t>
          </a:r>
        </a:p>
      </xdr:txBody>
    </xdr:sp>
    <xdr:clientData/>
  </xdr:twoCellAnchor>
  <xdr:twoCellAnchor>
    <xdr:from>
      <xdr:col>10</xdr:col>
      <xdr:colOff>85725</xdr:colOff>
      <xdr:row>34</xdr:row>
      <xdr:rowOff>209550</xdr:rowOff>
    </xdr:from>
    <xdr:to>
      <xdr:col>10</xdr:col>
      <xdr:colOff>323850</xdr:colOff>
      <xdr:row>36</xdr:row>
      <xdr:rowOff>152400</xdr:rowOff>
    </xdr:to>
    <xdr:sp macro="" textlink="">
      <xdr:nvSpPr>
        <xdr:cNvPr id="55" name="Text Box 232"/>
        <xdr:cNvSpPr txBox="1">
          <a:spLocks noChangeArrowheads="1"/>
        </xdr:cNvSpPr>
      </xdr:nvSpPr>
      <xdr:spPr bwMode="auto">
        <a:xfrm>
          <a:off x="3609975" y="19840575"/>
          <a:ext cx="238125" cy="571500"/>
        </a:xfrm>
        <a:prstGeom prst="rect">
          <a:avLst/>
        </a:prstGeom>
        <a:solidFill>
          <a:srgbClr val="FFFF99"/>
        </a:solidFill>
        <a:ln w="9525">
          <a:noFill/>
          <a:miter lim="800000"/>
          <a:headEnd/>
          <a:tailEnd/>
        </a:ln>
        <a:effectLst/>
      </xdr:spPr>
      <xdr:txBody>
        <a:bodyPr vertOverflow="clip" wrap="square" lIns="45720" tIns="50292" rIns="45720" bIns="50292" anchor="ctr" upright="1"/>
        <a:lstStyle/>
        <a:p>
          <a:pPr algn="ctr" rtl="0">
            <a:defRPr sz="1000"/>
          </a:pPr>
          <a:r>
            <a:rPr lang="en-GB" sz="1600" b="1" i="0" strike="noStrike">
              <a:solidFill>
                <a:srgbClr val="000000"/>
              </a:solidFill>
              <a:latin typeface="Comic Sans MS"/>
            </a:rPr>
            <a:t>2</a:t>
          </a:r>
        </a:p>
      </xdr:txBody>
    </xdr:sp>
    <xdr:clientData/>
  </xdr:twoCellAnchor>
  <xdr:twoCellAnchor>
    <xdr:from>
      <xdr:col>10</xdr:col>
      <xdr:colOff>285750</xdr:colOff>
      <xdr:row>34</xdr:row>
      <xdr:rowOff>219075</xdr:rowOff>
    </xdr:from>
    <xdr:to>
      <xdr:col>11</xdr:col>
      <xdr:colOff>114300</xdr:colOff>
      <xdr:row>36</xdr:row>
      <xdr:rowOff>161925</xdr:rowOff>
    </xdr:to>
    <xdr:sp macro="" textlink="">
      <xdr:nvSpPr>
        <xdr:cNvPr id="56" name="Text Box 233"/>
        <xdr:cNvSpPr txBox="1">
          <a:spLocks noChangeArrowheads="1"/>
        </xdr:cNvSpPr>
      </xdr:nvSpPr>
      <xdr:spPr bwMode="auto">
        <a:xfrm>
          <a:off x="3810000" y="19850100"/>
          <a:ext cx="180975"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3</a:t>
          </a:r>
        </a:p>
        <a:p>
          <a:pPr algn="l" rtl="0">
            <a:defRPr sz="1000"/>
          </a:pPr>
          <a:r>
            <a:rPr lang="en-GB" sz="1400" b="1" i="0" strike="noStrike">
              <a:solidFill>
                <a:srgbClr val="000000"/>
              </a:solidFill>
              <a:latin typeface="Comic Sans MS"/>
            </a:rPr>
            <a:t>4</a:t>
          </a:r>
        </a:p>
      </xdr:txBody>
    </xdr:sp>
    <xdr:clientData/>
  </xdr:twoCellAnchor>
  <xdr:twoCellAnchor>
    <xdr:from>
      <xdr:col>12</xdr:col>
      <xdr:colOff>161925</xdr:colOff>
      <xdr:row>34</xdr:row>
      <xdr:rowOff>228600</xdr:rowOff>
    </xdr:from>
    <xdr:to>
      <xdr:col>13</xdr:col>
      <xdr:colOff>47625</xdr:colOff>
      <xdr:row>36</xdr:row>
      <xdr:rowOff>171450</xdr:rowOff>
    </xdr:to>
    <xdr:sp macro="" textlink="">
      <xdr:nvSpPr>
        <xdr:cNvPr id="57" name="Text Box 234"/>
        <xdr:cNvSpPr txBox="1">
          <a:spLocks noChangeArrowheads="1"/>
        </xdr:cNvSpPr>
      </xdr:nvSpPr>
      <xdr:spPr bwMode="auto">
        <a:xfrm>
          <a:off x="4391025" y="19859625"/>
          <a:ext cx="238125" cy="571500"/>
        </a:xfrm>
        <a:prstGeom prst="rect">
          <a:avLst/>
        </a:prstGeom>
        <a:solidFill>
          <a:srgbClr val="FFFF99"/>
        </a:solidFill>
        <a:ln w="9525">
          <a:noFill/>
          <a:miter lim="800000"/>
          <a:headEnd/>
          <a:tailEnd/>
        </a:ln>
        <a:effectLst/>
      </xdr:spPr>
      <xdr:txBody>
        <a:bodyPr vertOverflow="clip" wrap="square" lIns="45720" tIns="50292" rIns="45720" bIns="50292" anchor="ctr" upright="1"/>
        <a:lstStyle/>
        <a:p>
          <a:pPr algn="ctr" rtl="0">
            <a:defRPr sz="1000"/>
          </a:pPr>
          <a:r>
            <a:rPr lang="en-GB" sz="1600" b="1" i="0" strike="noStrike">
              <a:solidFill>
                <a:srgbClr val="000000"/>
              </a:solidFill>
              <a:latin typeface="Comic Sans MS"/>
            </a:rPr>
            <a:t>1</a:t>
          </a:r>
        </a:p>
      </xdr:txBody>
    </xdr:sp>
    <xdr:clientData/>
  </xdr:twoCellAnchor>
  <xdr:twoCellAnchor>
    <xdr:from>
      <xdr:col>13</xdr:col>
      <xdr:colOff>85725</xdr:colOff>
      <xdr:row>34</xdr:row>
      <xdr:rowOff>228600</xdr:rowOff>
    </xdr:from>
    <xdr:to>
      <xdr:col>13</xdr:col>
      <xdr:colOff>266700</xdr:colOff>
      <xdr:row>36</xdr:row>
      <xdr:rowOff>171450</xdr:rowOff>
    </xdr:to>
    <xdr:sp macro="" textlink="">
      <xdr:nvSpPr>
        <xdr:cNvPr id="58" name="Text Box 235"/>
        <xdr:cNvSpPr txBox="1">
          <a:spLocks noChangeArrowheads="1"/>
        </xdr:cNvSpPr>
      </xdr:nvSpPr>
      <xdr:spPr bwMode="auto">
        <a:xfrm>
          <a:off x="4667250" y="19859625"/>
          <a:ext cx="180975"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1</a:t>
          </a:r>
          <a:r>
            <a:rPr lang="en-GB" sz="1400" b="1" i="0" strike="noStrike">
              <a:solidFill>
                <a:srgbClr val="000000"/>
              </a:solidFill>
              <a:latin typeface="Comic Sans MS"/>
            </a:rPr>
            <a:t>44</a:t>
          </a:r>
        </a:p>
      </xdr:txBody>
    </xdr:sp>
    <xdr:clientData/>
  </xdr:twoCellAnchor>
  <xdr:twoCellAnchor>
    <xdr:from>
      <xdr:col>0</xdr:col>
      <xdr:colOff>0</xdr:colOff>
      <xdr:row>51</xdr:row>
      <xdr:rowOff>361950</xdr:rowOff>
    </xdr:from>
    <xdr:to>
      <xdr:col>18</xdr:col>
      <xdr:colOff>647700</xdr:colOff>
      <xdr:row>52</xdr:row>
      <xdr:rowOff>85725</xdr:rowOff>
    </xdr:to>
    <xdr:sp macro="" textlink="">
      <xdr:nvSpPr>
        <xdr:cNvPr id="59" name="WordArt 236"/>
        <xdr:cNvSpPr>
          <a:spLocks noChangeArrowheads="1" noChangeShapeType="1" noTextEdit="1"/>
        </xdr:cNvSpPr>
      </xdr:nvSpPr>
      <xdr:spPr bwMode="auto">
        <a:xfrm>
          <a:off x="0" y="27536775"/>
          <a:ext cx="6991350" cy="1009650"/>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rPr>
            <a:t>Πώς μετατρέπω ένα καταχρηστικό κλάσμα</a:t>
          </a:r>
          <a:endParaRPr lang="en-GB"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endParaRPr>
        </a:p>
      </xdr:txBody>
    </xdr:sp>
    <xdr:clientData/>
  </xdr:twoCellAnchor>
  <xdr:twoCellAnchor>
    <xdr:from>
      <xdr:col>2</xdr:col>
      <xdr:colOff>209549</xdr:colOff>
      <xdr:row>52</xdr:row>
      <xdr:rowOff>200024</xdr:rowOff>
    </xdr:from>
    <xdr:to>
      <xdr:col>15</xdr:col>
      <xdr:colOff>95249</xdr:colOff>
      <xdr:row>53</xdr:row>
      <xdr:rowOff>85724</xdr:rowOff>
    </xdr:to>
    <xdr:sp macro="" textlink="">
      <xdr:nvSpPr>
        <xdr:cNvPr id="60" name="WordArt 237"/>
        <xdr:cNvSpPr>
          <a:spLocks noChangeArrowheads="1" noChangeShapeType="1" noTextEdit="1"/>
        </xdr:cNvSpPr>
      </xdr:nvSpPr>
      <xdr:spPr bwMode="auto">
        <a:xfrm>
          <a:off x="914399" y="28660724"/>
          <a:ext cx="4467225" cy="857250"/>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rPr>
            <a:t>σε μικτό κλάσμα</a:t>
          </a:r>
          <a:endParaRPr lang="en-GB"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endParaRPr>
        </a:p>
      </xdr:txBody>
    </xdr:sp>
    <xdr:clientData/>
  </xdr:twoCellAnchor>
  <xdr:twoCellAnchor>
    <xdr:from>
      <xdr:col>16</xdr:col>
      <xdr:colOff>85725</xdr:colOff>
      <xdr:row>53</xdr:row>
      <xdr:rowOff>238125</xdr:rowOff>
    </xdr:from>
    <xdr:to>
      <xdr:col>18</xdr:col>
      <xdr:colOff>495300</xdr:colOff>
      <xdr:row>55</xdr:row>
      <xdr:rowOff>561975</xdr:rowOff>
    </xdr:to>
    <xdr:sp macro="" textlink="">
      <xdr:nvSpPr>
        <xdr:cNvPr id="61" name="AutoShape 238"/>
        <xdr:cNvSpPr>
          <a:spLocks noChangeArrowheads="1"/>
        </xdr:cNvSpPr>
      </xdr:nvSpPr>
      <xdr:spPr bwMode="auto">
        <a:xfrm>
          <a:off x="5724525" y="29670375"/>
          <a:ext cx="1114425" cy="1085850"/>
        </a:xfrm>
        <a:custGeom>
          <a:avLst/>
          <a:gdLst>
            <a:gd name="G0" fmla="+- 462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462"/>
            <a:gd name="G18" fmla="*/ 462 1 2"/>
            <a:gd name="G19" fmla="+- G18 5400 0"/>
            <a:gd name="G20" fmla="cos G19 11796480"/>
            <a:gd name="G21" fmla="sin G19 11796480"/>
            <a:gd name="G22" fmla="+- G20 10800 0"/>
            <a:gd name="G23" fmla="+- G21 10800 0"/>
            <a:gd name="G24" fmla="+- 10800 0 G20"/>
            <a:gd name="G25" fmla="+- 462 10800 0"/>
            <a:gd name="G26" fmla="?: G9 G17 G25"/>
            <a:gd name="G27" fmla="?: G9 0 21600"/>
            <a:gd name="G28" fmla="cos 10800 11796480"/>
            <a:gd name="G29" fmla="sin 10800 11796480"/>
            <a:gd name="G30" fmla="sin 462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69 w 21600"/>
            <a:gd name="T15" fmla="*/ 10800 h 21600"/>
            <a:gd name="T16" fmla="*/ 10800 w 21600"/>
            <a:gd name="T17" fmla="*/ 10338 h 21600"/>
            <a:gd name="T18" fmla="*/ 16431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338" y="10800"/>
              </a:moveTo>
              <a:cubicBezTo>
                <a:pt x="10338" y="10544"/>
                <a:pt x="10544" y="10338"/>
                <a:pt x="10800" y="10338"/>
              </a:cubicBezTo>
              <a:cubicBezTo>
                <a:pt x="11055" y="10337"/>
                <a:pt x="11261" y="10544"/>
                <a:pt x="11262"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12</xdr:col>
      <xdr:colOff>295275</xdr:colOff>
      <xdr:row>53</xdr:row>
      <xdr:rowOff>238125</xdr:rowOff>
    </xdr:from>
    <xdr:to>
      <xdr:col>16</xdr:col>
      <xdr:colOff>0</xdr:colOff>
      <xdr:row>55</xdr:row>
      <xdr:rowOff>561975</xdr:rowOff>
    </xdr:to>
    <xdr:sp macro="" textlink="">
      <xdr:nvSpPr>
        <xdr:cNvPr id="62" name="AutoShape 239"/>
        <xdr:cNvSpPr>
          <a:spLocks noChangeArrowheads="1"/>
        </xdr:cNvSpPr>
      </xdr:nvSpPr>
      <xdr:spPr bwMode="auto">
        <a:xfrm>
          <a:off x="4524375" y="29670375"/>
          <a:ext cx="1114425" cy="1085850"/>
        </a:xfrm>
        <a:custGeom>
          <a:avLst/>
          <a:gdLst>
            <a:gd name="G0" fmla="+- 462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462"/>
            <a:gd name="G18" fmla="*/ 462 1 2"/>
            <a:gd name="G19" fmla="+- G18 5400 0"/>
            <a:gd name="G20" fmla="cos G19 11796480"/>
            <a:gd name="G21" fmla="sin G19 11796480"/>
            <a:gd name="G22" fmla="+- G20 10800 0"/>
            <a:gd name="G23" fmla="+- G21 10800 0"/>
            <a:gd name="G24" fmla="+- 10800 0 G20"/>
            <a:gd name="G25" fmla="+- 462 10800 0"/>
            <a:gd name="G26" fmla="?: G9 G17 G25"/>
            <a:gd name="G27" fmla="?: G9 0 21600"/>
            <a:gd name="G28" fmla="cos 10800 11796480"/>
            <a:gd name="G29" fmla="sin 10800 11796480"/>
            <a:gd name="G30" fmla="sin 462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69 w 21600"/>
            <a:gd name="T15" fmla="*/ 10800 h 21600"/>
            <a:gd name="T16" fmla="*/ 10800 w 21600"/>
            <a:gd name="T17" fmla="*/ 10338 h 21600"/>
            <a:gd name="T18" fmla="*/ 16431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338" y="10800"/>
              </a:moveTo>
              <a:cubicBezTo>
                <a:pt x="10338" y="10544"/>
                <a:pt x="10544" y="10338"/>
                <a:pt x="10800" y="10338"/>
              </a:cubicBezTo>
              <a:cubicBezTo>
                <a:pt x="11055" y="10337"/>
                <a:pt x="11261" y="10544"/>
                <a:pt x="11262"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12</xdr:col>
      <xdr:colOff>295275</xdr:colOff>
      <xdr:row>53</xdr:row>
      <xdr:rowOff>247650</xdr:rowOff>
    </xdr:from>
    <xdr:to>
      <xdr:col>16</xdr:col>
      <xdr:colOff>0</xdr:colOff>
      <xdr:row>55</xdr:row>
      <xdr:rowOff>571500</xdr:rowOff>
    </xdr:to>
    <xdr:sp macro="" textlink="">
      <xdr:nvSpPr>
        <xdr:cNvPr id="63" name="AutoShape 240"/>
        <xdr:cNvSpPr>
          <a:spLocks noChangeArrowheads="1"/>
        </xdr:cNvSpPr>
      </xdr:nvSpPr>
      <xdr:spPr bwMode="auto">
        <a:xfrm>
          <a:off x="4524375" y="29679900"/>
          <a:ext cx="1114425" cy="1085850"/>
        </a:xfrm>
        <a:custGeom>
          <a:avLst/>
          <a:gdLst>
            <a:gd name="G0" fmla="+- 92 0 0"/>
            <a:gd name="G1" fmla="+- 0 0 0"/>
            <a:gd name="G2" fmla="+- 0 0 0"/>
            <a:gd name="T0" fmla="*/ 0 256 1"/>
            <a:gd name="T1" fmla="*/ 180 256 1"/>
            <a:gd name="G3" fmla="+- 0 T0 T1"/>
            <a:gd name="T2" fmla="*/ 0 256 1"/>
            <a:gd name="T3" fmla="*/ 90 256 1"/>
            <a:gd name="G4" fmla="+- 0 T2 T3"/>
            <a:gd name="G5" fmla="*/ G4 2 1"/>
            <a:gd name="T4" fmla="*/ 90 256 1"/>
            <a:gd name="T5" fmla="*/ 0 256 1"/>
            <a:gd name="G6" fmla="+- 0 T4 T5"/>
            <a:gd name="G7" fmla="*/ G6 2 1"/>
            <a:gd name="G8" fmla="abs 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92"/>
            <a:gd name="G18" fmla="*/ 92 1 2"/>
            <a:gd name="G19" fmla="+- G18 5400 0"/>
            <a:gd name="G20" fmla="cos G19 0"/>
            <a:gd name="G21" fmla="sin G19 0"/>
            <a:gd name="G22" fmla="+- G20 10800 0"/>
            <a:gd name="G23" fmla="+- G21 10800 0"/>
            <a:gd name="G24" fmla="+- 10800 0 G20"/>
            <a:gd name="G25" fmla="+- 92 10800 0"/>
            <a:gd name="G26" fmla="?: G9 G17 G25"/>
            <a:gd name="G27" fmla="?: G9 0 21600"/>
            <a:gd name="G28" fmla="cos 10800 0"/>
            <a:gd name="G29" fmla="sin 10800 0"/>
            <a:gd name="G30" fmla="sin 92 0"/>
            <a:gd name="G31" fmla="+- G28 10800 0"/>
            <a:gd name="G32" fmla="+- G29 10800 0"/>
            <a:gd name="G33" fmla="+- G30 10800 0"/>
            <a:gd name="G34" fmla="?: G4 0 G31"/>
            <a:gd name="G35" fmla="?: 0 G34 0"/>
            <a:gd name="G36" fmla="?: G6 G35 G31"/>
            <a:gd name="G37" fmla="+- 21600 0 G36"/>
            <a:gd name="G38" fmla="?: G4 0 G33"/>
            <a:gd name="G39" fmla="?: 0 G38 G32"/>
            <a:gd name="G40" fmla="?: G6 G39 0"/>
            <a:gd name="G41" fmla="?: G4 G32 21600"/>
            <a:gd name="G42" fmla="?: G6 G41 G33"/>
            <a:gd name="T12" fmla="*/ 10800 w 21600"/>
            <a:gd name="T13" fmla="*/ 21600 h 21600"/>
            <a:gd name="T14" fmla="*/ 16246 w 21600"/>
            <a:gd name="T15" fmla="*/ 10800 h 21600"/>
            <a:gd name="T16" fmla="*/ 10800 w 21600"/>
            <a:gd name="T17" fmla="*/ 10892 h 21600"/>
            <a:gd name="T18" fmla="*/ 5354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892" y="10800"/>
              </a:moveTo>
              <a:cubicBezTo>
                <a:pt x="10892" y="10850"/>
                <a:pt x="10850" y="10892"/>
                <a:pt x="10800" y="10892"/>
              </a:cubicBezTo>
              <a:cubicBezTo>
                <a:pt x="10749" y="10892"/>
                <a:pt x="10708" y="10850"/>
                <a:pt x="10708" y="10800"/>
              </a:cubicBezTo>
              <a:lnTo>
                <a:pt x="0" y="10800"/>
              </a:lnTo>
              <a:cubicBezTo>
                <a:pt x="0" y="16764"/>
                <a:pt x="4835" y="21600"/>
                <a:pt x="10800" y="21600"/>
              </a:cubicBezTo>
              <a:cubicBezTo>
                <a:pt x="16764" y="21600"/>
                <a:pt x="21600" y="16764"/>
                <a:pt x="2160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5</xdr:col>
      <xdr:colOff>209550</xdr:colOff>
      <xdr:row>58</xdr:row>
      <xdr:rowOff>190500</xdr:rowOff>
    </xdr:from>
    <xdr:to>
      <xdr:col>6</xdr:col>
      <xdr:colOff>76200</xdr:colOff>
      <xdr:row>59</xdr:row>
      <xdr:rowOff>428625</xdr:rowOff>
    </xdr:to>
    <xdr:sp macro="" textlink="">
      <xdr:nvSpPr>
        <xdr:cNvPr id="64" name="Text Box 241"/>
        <xdr:cNvSpPr txBox="1">
          <a:spLocks noChangeArrowheads="1"/>
        </xdr:cNvSpPr>
      </xdr:nvSpPr>
      <xdr:spPr bwMode="auto">
        <a:xfrm>
          <a:off x="1971675" y="26069925"/>
          <a:ext cx="219075" cy="81915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3</a:t>
          </a:r>
        </a:p>
        <a:p>
          <a:pPr algn="l" rtl="0">
            <a:defRPr sz="1000"/>
          </a:pPr>
          <a:r>
            <a:rPr lang="en-GB" sz="1400" b="1" i="0" strike="noStrike">
              <a:solidFill>
                <a:srgbClr val="000000"/>
              </a:solidFill>
              <a:latin typeface="Comic Sans MS"/>
            </a:rPr>
            <a:t>2</a:t>
          </a:r>
        </a:p>
      </xdr:txBody>
    </xdr:sp>
    <xdr:clientData/>
  </xdr:twoCellAnchor>
  <xdr:twoCellAnchor>
    <xdr:from>
      <xdr:col>12</xdr:col>
      <xdr:colOff>38100</xdr:colOff>
      <xdr:row>58</xdr:row>
      <xdr:rowOff>171450</xdr:rowOff>
    </xdr:from>
    <xdr:to>
      <xdr:col>12</xdr:col>
      <xdr:colOff>257175</xdr:colOff>
      <xdr:row>59</xdr:row>
      <xdr:rowOff>409575</xdr:rowOff>
    </xdr:to>
    <xdr:sp macro="" textlink="">
      <xdr:nvSpPr>
        <xdr:cNvPr id="65" name="Text Box 242"/>
        <xdr:cNvSpPr txBox="1">
          <a:spLocks noChangeArrowheads="1"/>
        </xdr:cNvSpPr>
      </xdr:nvSpPr>
      <xdr:spPr bwMode="auto">
        <a:xfrm>
          <a:off x="4267200" y="26050875"/>
          <a:ext cx="219075" cy="81915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1</a:t>
          </a:r>
        </a:p>
        <a:p>
          <a:pPr algn="l" rtl="0">
            <a:defRPr sz="1000"/>
          </a:pPr>
          <a:r>
            <a:rPr lang="en-GB" sz="1400" b="1" i="0" strike="noStrike">
              <a:solidFill>
                <a:srgbClr val="000000"/>
              </a:solidFill>
              <a:latin typeface="Comic Sans MS"/>
            </a:rPr>
            <a:t>2</a:t>
          </a:r>
        </a:p>
      </xdr:txBody>
    </xdr:sp>
    <xdr:clientData/>
  </xdr:twoCellAnchor>
  <xdr:twoCellAnchor>
    <xdr:from>
      <xdr:col>11</xdr:col>
      <xdr:colOff>161925</xdr:colOff>
      <xdr:row>58</xdr:row>
      <xdr:rowOff>219075</xdr:rowOff>
    </xdr:from>
    <xdr:to>
      <xdr:col>12</xdr:col>
      <xdr:colOff>28575</xdr:colOff>
      <xdr:row>59</xdr:row>
      <xdr:rowOff>352425</xdr:rowOff>
    </xdr:to>
    <xdr:sp macro="" textlink="">
      <xdr:nvSpPr>
        <xdr:cNvPr id="66" name="Text Box 243"/>
        <xdr:cNvSpPr txBox="1">
          <a:spLocks noChangeArrowheads="1"/>
        </xdr:cNvSpPr>
      </xdr:nvSpPr>
      <xdr:spPr bwMode="auto">
        <a:xfrm>
          <a:off x="4038600" y="26098500"/>
          <a:ext cx="219075" cy="71437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1800" b="1" i="0" strike="noStrike">
              <a:solidFill>
                <a:srgbClr val="000000"/>
              </a:solidFill>
              <a:latin typeface="Comic Sans MS"/>
            </a:rPr>
            <a:t>1</a:t>
          </a:r>
        </a:p>
      </xdr:txBody>
    </xdr:sp>
    <xdr:clientData/>
  </xdr:twoCellAnchor>
  <xdr:twoCellAnchor>
    <xdr:from>
      <xdr:col>2</xdr:col>
      <xdr:colOff>457200</xdr:colOff>
      <xdr:row>37</xdr:row>
      <xdr:rowOff>219075</xdr:rowOff>
    </xdr:from>
    <xdr:to>
      <xdr:col>2</xdr:col>
      <xdr:colOff>657225</xdr:colOff>
      <xdr:row>39</xdr:row>
      <xdr:rowOff>161925</xdr:rowOff>
    </xdr:to>
    <xdr:sp macro="" textlink="">
      <xdr:nvSpPr>
        <xdr:cNvPr id="67" name="Text Box 247"/>
        <xdr:cNvSpPr txBox="1">
          <a:spLocks noChangeArrowheads="1"/>
        </xdr:cNvSpPr>
      </xdr:nvSpPr>
      <xdr:spPr bwMode="auto">
        <a:xfrm>
          <a:off x="1057275" y="20793075"/>
          <a:ext cx="0"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2</a:t>
          </a:r>
        </a:p>
        <a:p>
          <a:pPr algn="l" rtl="0">
            <a:defRPr sz="1000"/>
          </a:pPr>
          <a:r>
            <a:rPr lang="en-GB" sz="1400" b="1" i="0" strike="noStrike">
              <a:solidFill>
                <a:srgbClr val="000000"/>
              </a:solidFill>
              <a:latin typeface="Comic Sans MS"/>
            </a:rPr>
            <a:t>4</a:t>
          </a:r>
        </a:p>
      </xdr:txBody>
    </xdr:sp>
    <xdr:clientData/>
  </xdr:twoCellAnchor>
  <xdr:twoCellAnchor>
    <xdr:from>
      <xdr:col>7</xdr:col>
      <xdr:colOff>352425</xdr:colOff>
      <xdr:row>40</xdr:row>
      <xdr:rowOff>276225</xdr:rowOff>
    </xdr:from>
    <xdr:to>
      <xdr:col>7</xdr:col>
      <xdr:colOff>571500</xdr:colOff>
      <xdr:row>41</xdr:row>
      <xdr:rowOff>219075</xdr:rowOff>
    </xdr:to>
    <xdr:sp macro="" textlink="">
      <xdr:nvSpPr>
        <xdr:cNvPr id="68" name="Text Box 249"/>
        <xdr:cNvSpPr txBox="1">
          <a:spLocks noChangeArrowheads="1"/>
        </xdr:cNvSpPr>
      </xdr:nvSpPr>
      <xdr:spPr bwMode="auto">
        <a:xfrm>
          <a:off x="2819400" y="21793200"/>
          <a:ext cx="0" cy="55245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2</a:t>
          </a:r>
        </a:p>
        <a:p>
          <a:pPr algn="l" rtl="0">
            <a:defRPr sz="1000"/>
          </a:pPr>
          <a:r>
            <a:rPr lang="en-GB" sz="1400" b="1" i="0" strike="noStrike">
              <a:solidFill>
                <a:srgbClr val="00CCFF"/>
              </a:solidFill>
              <a:latin typeface="Comic Sans MS"/>
            </a:rPr>
            <a:t>4</a:t>
          </a:r>
        </a:p>
      </xdr:txBody>
    </xdr:sp>
    <xdr:clientData/>
  </xdr:twoCellAnchor>
  <xdr:twoCellAnchor>
    <xdr:from>
      <xdr:col>5</xdr:col>
      <xdr:colOff>323850</xdr:colOff>
      <xdr:row>39</xdr:row>
      <xdr:rowOff>95250</xdr:rowOff>
    </xdr:from>
    <xdr:to>
      <xdr:col>7</xdr:col>
      <xdr:colOff>247650</xdr:colOff>
      <xdr:row>42</xdr:row>
      <xdr:rowOff>257175</xdr:rowOff>
    </xdr:to>
    <xdr:pic>
      <xdr:nvPicPr>
        <xdr:cNvPr id="69" name="Picture 252"/>
        <xdr:cNvPicPr>
          <a:picLocks noChangeAspect="1" noChangeArrowheads="1"/>
        </xdr:cNvPicPr>
      </xdr:nvPicPr>
      <xdr:blipFill>
        <a:blip xmlns:r="http://schemas.openxmlformats.org/officeDocument/2006/relationships" r:embed="rId5" cstate="print"/>
        <a:srcRect/>
        <a:stretch>
          <a:fillRect/>
        </a:stretch>
      </xdr:blipFill>
      <xdr:spPr bwMode="auto">
        <a:xfrm>
          <a:off x="2085975" y="21297900"/>
          <a:ext cx="628650" cy="1695450"/>
        </a:xfrm>
        <a:prstGeom prst="rect">
          <a:avLst/>
        </a:prstGeom>
        <a:noFill/>
        <a:ln w="9525">
          <a:noFill/>
          <a:miter lim="800000"/>
          <a:headEnd/>
          <a:tailEnd/>
        </a:ln>
      </xdr:spPr>
    </xdr:pic>
    <xdr:clientData/>
  </xdr:twoCellAnchor>
  <xdr:twoCellAnchor>
    <xdr:from>
      <xdr:col>3</xdr:col>
      <xdr:colOff>133350</xdr:colOff>
      <xdr:row>37</xdr:row>
      <xdr:rowOff>257175</xdr:rowOff>
    </xdr:from>
    <xdr:to>
      <xdr:col>4</xdr:col>
      <xdr:colOff>47625</xdr:colOff>
      <xdr:row>39</xdr:row>
      <xdr:rowOff>200025</xdr:rowOff>
    </xdr:to>
    <xdr:sp macro="" textlink="">
      <xdr:nvSpPr>
        <xdr:cNvPr id="70" name="Text Box 262"/>
        <xdr:cNvSpPr txBox="1">
          <a:spLocks noChangeArrowheads="1"/>
        </xdr:cNvSpPr>
      </xdr:nvSpPr>
      <xdr:spPr bwMode="auto">
        <a:xfrm>
          <a:off x="1190625" y="20831175"/>
          <a:ext cx="266700"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1</a:t>
          </a:r>
        </a:p>
        <a:p>
          <a:pPr algn="l" rtl="0">
            <a:defRPr sz="1000"/>
          </a:pPr>
          <a:r>
            <a:rPr lang="en-GB" sz="1400" b="1" i="0" strike="noStrike">
              <a:solidFill>
                <a:srgbClr val="000000"/>
              </a:solidFill>
              <a:latin typeface="Comic Sans MS"/>
            </a:rPr>
            <a:t>2</a:t>
          </a:r>
        </a:p>
      </xdr:txBody>
    </xdr:sp>
    <xdr:clientData/>
  </xdr:twoCellAnchor>
  <xdr:twoCellAnchor>
    <xdr:from>
      <xdr:col>10</xdr:col>
      <xdr:colOff>457200</xdr:colOff>
      <xdr:row>37</xdr:row>
      <xdr:rowOff>219075</xdr:rowOff>
    </xdr:from>
    <xdr:to>
      <xdr:col>10</xdr:col>
      <xdr:colOff>657225</xdr:colOff>
      <xdr:row>39</xdr:row>
      <xdr:rowOff>161925</xdr:rowOff>
    </xdr:to>
    <xdr:sp macro="" textlink="">
      <xdr:nvSpPr>
        <xdr:cNvPr id="71" name="Text Box 263"/>
        <xdr:cNvSpPr txBox="1">
          <a:spLocks noChangeArrowheads="1"/>
        </xdr:cNvSpPr>
      </xdr:nvSpPr>
      <xdr:spPr bwMode="auto">
        <a:xfrm>
          <a:off x="3876675" y="20793075"/>
          <a:ext cx="0"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2</a:t>
          </a:r>
        </a:p>
        <a:p>
          <a:pPr algn="l" rtl="0">
            <a:defRPr sz="1000"/>
          </a:pPr>
          <a:r>
            <a:rPr lang="en-GB" sz="1400" b="1" i="0" strike="noStrike">
              <a:solidFill>
                <a:srgbClr val="000000"/>
              </a:solidFill>
              <a:latin typeface="Comic Sans MS"/>
            </a:rPr>
            <a:t>4</a:t>
          </a:r>
        </a:p>
      </xdr:txBody>
    </xdr:sp>
    <xdr:clientData/>
  </xdr:twoCellAnchor>
  <xdr:twoCellAnchor>
    <xdr:from>
      <xdr:col>11</xdr:col>
      <xdr:colOff>152400</xdr:colOff>
      <xdr:row>37</xdr:row>
      <xdr:rowOff>257175</xdr:rowOff>
    </xdr:from>
    <xdr:to>
      <xdr:col>12</xdr:col>
      <xdr:colOff>66675</xdr:colOff>
      <xdr:row>39</xdr:row>
      <xdr:rowOff>200025</xdr:rowOff>
    </xdr:to>
    <xdr:sp macro="" textlink="">
      <xdr:nvSpPr>
        <xdr:cNvPr id="72" name="Text Box 264"/>
        <xdr:cNvSpPr txBox="1">
          <a:spLocks noChangeArrowheads="1"/>
        </xdr:cNvSpPr>
      </xdr:nvSpPr>
      <xdr:spPr bwMode="auto">
        <a:xfrm>
          <a:off x="4029075" y="20831175"/>
          <a:ext cx="266700"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1</a:t>
          </a:r>
        </a:p>
        <a:p>
          <a:pPr algn="l" rtl="0">
            <a:defRPr sz="1000"/>
          </a:pPr>
          <a:r>
            <a:rPr lang="en-GB" sz="1400" b="1" i="0" strike="noStrike">
              <a:solidFill>
                <a:srgbClr val="000000"/>
              </a:solidFill>
              <a:latin typeface="Comic Sans MS"/>
            </a:rPr>
            <a:t>4</a:t>
          </a:r>
        </a:p>
      </xdr:txBody>
    </xdr:sp>
    <xdr:clientData/>
  </xdr:twoCellAnchor>
  <xdr:twoCellAnchor>
    <xdr:from>
      <xdr:col>2</xdr:col>
      <xdr:colOff>457200</xdr:colOff>
      <xdr:row>18</xdr:row>
      <xdr:rowOff>219075</xdr:rowOff>
    </xdr:from>
    <xdr:to>
      <xdr:col>2</xdr:col>
      <xdr:colOff>657225</xdr:colOff>
      <xdr:row>20</xdr:row>
      <xdr:rowOff>161925</xdr:rowOff>
    </xdr:to>
    <xdr:sp macro="" textlink="">
      <xdr:nvSpPr>
        <xdr:cNvPr id="73" name="Text Box 273"/>
        <xdr:cNvSpPr txBox="1">
          <a:spLocks noChangeArrowheads="1"/>
        </xdr:cNvSpPr>
      </xdr:nvSpPr>
      <xdr:spPr bwMode="auto">
        <a:xfrm>
          <a:off x="1057275" y="10868025"/>
          <a:ext cx="0"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2</a:t>
          </a:r>
        </a:p>
        <a:p>
          <a:pPr algn="l" rtl="0">
            <a:defRPr sz="1000"/>
          </a:pPr>
          <a:r>
            <a:rPr lang="en-GB" sz="1400" b="1" i="0" strike="noStrike">
              <a:solidFill>
                <a:srgbClr val="000000"/>
              </a:solidFill>
              <a:latin typeface="Comic Sans MS"/>
            </a:rPr>
            <a:t>4</a:t>
          </a:r>
        </a:p>
      </xdr:txBody>
    </xdr:sp>
    <xdr:clientData/>
  </xdr:twoCellAnchor>
  <xdr:twoCellAnchor>
    <xdr:from>
      <xdr:col>0</xdr:col>
      <xdr:colOff>352425</xdr:colOff>
      <xdr:row>28</xdr:row>
      <xdr:rowOff>276225</xdr:rowOff>
    </xdr:from>
    <xdr:to>
      <xdr:col>0</xdr:col>
      <xdr:colOff>571500</xdr:colOff>
      <xdr:row>29</xdr:row>
      <xdr:rowOff>219075</xdr:rowOff>
    </xdr:to>
    <xdr:sp macro="" textlink="">
      <xdr:nvSpPr>
        <xdr:cNvPr id="74" name="Text Box 275"/>
        <xdr:cNvSpPr txBox="1">
          <a:spLocks noChangeArrowheads="1"/>
        </xdr:cNvSpPr>
      </xdr:nvSpPr>
      <xdr:spPr bwMode="auto">
        <a:xfrm>
          <a:off x="352425" y="16544925"/>
          <a:ext cx="0" cy="55245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2</a:t>
          </a:r>
        </a:p>
        <a:p>
          <a:pPr algn="l" rtl="0">
            <a:defRPr sz="1000"/>
          </a:pPr>
          <a:r>
            <a:rPr lang="en-GB" sz="1400" b="1" i="0" strike="noStrike">
              <a:solidFill>
                <a:srgbClr val="00CCFF"/>
              </a:solidFill>
              <a:latin typeface="Comic Sans MS"/>
            </a:rPr>
            <a:t>4</a:t>
          </a:r>
        </a:p>
      </xdr:txBody>
    </xdr:sp>
    <xdr:clientData/>
  </xdr:twoCellAnchor>
  <xdr:twoCellAnchor>
    <xdr:from>
      <xdr:col>15</xdr:col>
      <xdr:colOff>104775</xdr:colOff>
      <xdr:row>19</xdr:row>
      <xdr:rowOff>285750</xdr:rowOff>
    </xdr:from>
    <xdr:to>
      <xdr:col>17</xdr:col>
      <xdr:colOff>28575</xdr:colOff>
      <xdr:row>23</xdr:row>
      <xdr:rowOff>133350</xdr:rowOff>
    </xdr:to>
    <xdr:pic>
      <xdr:nvPicPr>
        <xdr:cNvPr id="75" name="Picture 277"/>
        <xdr:cNvPicPr>
          <a:picLocks noChangeAspect="1" noChangeArrowheads="1"/>
        </xdr:cNvPicPr>
      </xdr:nvPicPr>
      <xdr:blipFill>
        <a:blip xmlns:r="http://schemas.openxmlformats.org/officeDocument/2006/relationships" r:embed="rId5" cstate="print"/>
        <a:srcRect/>
        <a:stretch>
          <a:fillRect/>
        </a:stretch>
      </xdr:blipFill>
      <xdr:spPr bwMode="auto">
        <a:xfrm>
          <a:off x="5391150" y="11249025"/>
          <a:ext cx="628650" cy="1695450"/>
        </a:xfrm>
        <a:prstGeom prst="rect">
          <a:avLst/>
        </a:prstGeom>
        <a:noFill/>
        <a:ln w="9525">
          <a:noFill/>
          <a:miter lim="800000"/>
          <a:headEnd/>
          <a:tailEnd/>
        </a:ln>
      </xdr:spPr>
    </xdr:pic>
    <xdr:clientData/>
  </xdr:twoCellAnchor>
  <xdr:twoCellAnchor>
    <xdr:from>
      <xdr:col>3</xdr:col>
      <xdr:colOff>457200</xdr:colOff>
      <xdr:row>23</xdr:row>
      <xdr:rowOff>219075</xdr:rowOff>
    </xdr:from>
    <xdr:to>
      <xdr:col>3</xdr:col>
      <xdr:colOff>657225</xdr:colOff>
      <xdr:row>27</xdr:row>
      <xdr:rowOff>161925</xdr:rowOff>
    </xdr:to>
    <xdr:sp macro="" textlink="">
      <xdr:nvSpPr>
        <xdr:cNvPr id="76" name="Text Box 287"/>
        <xdr:cNvSpPr txBox="1">
          <a:spLocks noChangeArrowheads="1"/>
        </xdr:cNvSpPr>
      </xdr:nvSpPr>
      <xdr:spPr bwMode="auto">
        <a:xfrm>
          <a:off x="1409700" y="13030200"/>
          <a:ext cx="0" cy="30861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2</a:t>
          </a:r>
        </a:p>
        <a:p>
          <a:pPr algn="l" rtl="0">
            <a:defRPr sz="1000"/>
          </a:pPr>
          <a:r>
            <a:rPr lang="en-GB" sz="1400" b="1" i="0" strike="noStrike">
              <a:solidFill>
                <a:srgbClr val="000000"/>
              </a:solidFill>
              <a:latin typeface="Comic Sans MS"/>
            </a:rPr>
            <a:t>4</a:t>
          </a:r>
        </a:p>
      </xdr:txBody>
    </xdr:sp>
    <xdr:clientData/>
  </xdr:twoCellAnchor>
  <xdr:twoCellAnchor>
    <xdr:from>
      <xdr:col>3</xdr:col>
      <xdr:colOff>295275</xdr:colOff>
      <xdr:row>25</xdr:row>
      <xdr:rowOff>295275</xdr:rowOff>
    </xdr:from>
    <xdr:to>
      <xdr:col>5</xdr:col>
      <xdr:colOff>28575</xdr:colOff>
      <xdr:row>27</xdr:row>
      <xdr:rowOff>200025</xdr:rowOff>
    </xdr:to>
    <xdr:sp macro="" textlink="">
      <xdr:nvSpPr>
        <xdr:cNvPr id="77" name="Text Box 288"/>
        <xdr:cNvSpPr txBox="1">
          <a:spLocks noChangeArrowheads="1"/>
        </xdr:cNvSpPr>
      </xdr:nvSpPr>
      <xdr:spPr bwMode="auto">
        <a:xfrm>
          <a:off x="1352550" y="15544800"/>
          <a:ext cx="438150" cy="6096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10</a:t>
          </a:r>
        </a:p>
        <a:p>
          <a:pPr algn="l" rtl="0">
            <a:defRPr sz="1000"/>
          </a:pPr>
          <a:r>
            <a:rPr lang="en-GB" sz="1400" b="1" i="0" strike="noStrike">
              <a:solidFill>
                <a:srgbClr val="000000"/>
              </a:solidFill>
              <a:latin typeface="Comic Sans MS"/>
            </a:rPr>
            <a:t> 8</a:t>
          </a:r>
        </a:p>
      </xdr:txBody>
    </xdr:sp>
    <xdr:clientData/>
  </xdr:twoCellAnchor>
  <xdr:twoCellAnchor>
    <xdr:from>
      <xdr:col>1</xdr:col>
      <xdr:colOff>200025</xdr:colOff>
      <xdr:row>28</xdr:row>
      <xdr:rowOff>28575</xdr:rowOff>
    </xdr:from>
    <xdr:to>
      <xdr:col>1</xdr:col>
      <xdr:colOff>323850</xdr:colOff>
      <xdr:row>28</xdr:row>
      <xdr:rowOff>361950</xdr:rowOff>
    </xdr:to>
    <xdr:sp macro="" textlink="">
      <xdr:nvSpPr>
        <xdr:cNvPr id="78" name="Text Box 290"/>
        <xdr:cNvSpPr txBox="1">
          <a:spLocks noChangeArrowheads="1"/>
        </xdr:cNvSpPr>
      </xdr:nvSpPr>
      <xdr:spPr bwMode="auto">
        <a:xfrm>
          <a:off x="552450" y="16297275"/>
          <a:ext cx="123825" cy="333375"/>
        </a:xfrm>
        <a:prstGeom prst="rect">
          <a:avLst/>
        </a:prstGeom>
        <a:solidFill>
          <a:srgbClr val="00FF00"/>
        </a:solidFill>
        <a:ln w="9525">
          <a:noFill/>
          <a:miter lim="800000"/>
          <a:headEnd/>
          <a:tailEnd/>
        </a:ln>
        <a:effectLst/>
      </xdr:spPr>
      <xdr:txBody>
        <a:bodyPr vertOverflow="clip" wrap="square" lIns="27432" tIns="32004" rIns="0" bIns="0" anchor="t" upright="1"/>
        <a:lstStyle/>
        <a:p>
          <a:pPr algn="l" rtl="0">
            <a:defRPr sz="1000"/>
          </a:pPr>
          <a:r>
            <a:rPr lang="en-GB" sz="800" b="1" i="0" u="sng" strike="noStrike">
              <a:solidFill>
                <a:srgbClr val="0000FF"/>
              </a:solidFill>
              <a:latin typeface="Comic Sans MS"/>
            </a:rPr>
            <a:t>1</a:t>
          </a:r>
        </a:p>
        <a:p>
          <a:pPr algn="l" rtl="0">
            <a:defRPr sz="1000"/>
          </a:pPr>
          <a:r>
            <a:rPr lang="en-GB" sz="800" b="1" i="0" strike="noStrike">
              <a:solidFill>
                <a:srgbClr val="0000FF"/>
              </a:solidFill>
              <a:latin typeface="Comic Sans MS"/>
            </a:rPr>
            <a:t>8</a:t>
          </a:r>
        </a:p>
      </xdr:txBody>
    </xdr:sp>
    <xdr:clientData/>
  </xdr:twoCellAnchor>
  <xdr:twoCellAnchor>
    <xdr:from>
      <xdr:col>1</xdr:col>
      <xdr:colOff>28575</xdr:colOff>
      <xdr:row>28</xdr:row>
      <xdr:rowOff>257175</xdr:rowOff>
    </xdr:from>
    <xdr:to>
      <xdr:col>1</xdr:col>
      <xdr:colOff>152400</xdr:colOff>
      <xdr:row>28</xdr:row>
      <xdr:rowOff>590550</xdr:rowOff>
    </xdr:to>
    <xdr:sp macro="" textlink="">
      <xdr:nvSpPr>
        <xdr:cNvPr id="79" name="Text Box 291"/>
        <xdr:cNvSpPr txBox="1">
          <a:spLocks noChangeArrowheads="1"/>
        </xdr:cNvSpPr>
      </xdr:nvSpPr>
      <xdr:spPr bwMode="auto">
        <a:xfrm>
          <a:off x="381000" y="16525875"/>
          <a:ext cx="123825" cy="333375"/>
        </a:xfrm>
        <a:prstGeom prst="rect">
          <a:avLst/>
        </a:prstGeom>
        <a:solidFill>
          <a:srgbClr val="00FF00"/>
        </a:solidFill>
        <a:ln w="9525">
          <a:noFill/>
          <a:miter lim="800000"/>
          <a:headEnd/>
          <a:tailEnd/>
        </a:ln>
        <a:effectLst/>
      </xdr:spPr>
      <xdr:txBody>
        <a:bodyPr vertOverflow="clip" wrap="square" lIns="27432" tIns="32004" rIns="0" bIns="0" anchor="t" upright="1"/>
        <a:lstStyle/>
        <a:p>
          <a:pPr algn="l" rtl="0">
            <a:defRPr sz="1000"/>
          </a:pPr>
          <a:r>
            <a:rPr lang="en-GB" sz="800" b="1" i="0" u="sng" strike="noStrike">
              <a:solidFill>
                <a:srgbClr val="0000FF"/>
              </a:solidFill>
              <a:latin typeface="Comic Sans MS"/>
            </a:rPr>
            <a:t>1</a:t>
          </a:r>
        </a:p>
        <a:p>
          <a:pPr algn="l" rtl="0">
            <a:defRPr sz="1000"/>
          </a:pPr>
          <a:r>
            <a:rPr lang="en-GB" sz="800" b="1" i="0" strike="noStrike">
              <a:solidFill>
                <a:srgbClr val="0000FF"/>
              </a:solidFill>
              <a:latin typeface="Comic Sans MS"/>
            </a:rPr>
            <a:t>8</a:t>
          </a:r>
        </a:p>
      </xdr:txBody>
    </xdr:sp>
    <xdr:clientData/>
  </xdr:twoCellAnchor>
  <xdr:twoCellAnchor>
    <xdr:from>
      <xdr:col>2</xdr:col>
      <xdr:colOff>19050</xdr:colOff>
      <xdr:row>28</xdr:row>
      <xdr:rowOff>257175</xdr:rowOff>
    </xdr:from>
    <xdr:to>
      <xdr:col>2</xdr:col>
      <xdr:colOff>142875</xdr:colOff>
      <xdr:row>28</xdr:row>
      <xdr:rowOff>590550</xdr:rowOff>
    </xdr:to>
    <xdr:sp macro="" textlink="">
      <xdr:nvSpPr>
        <xdr:cNvPr id="80" name="Text Box 292"/>
        <xdr:cNvSpPr txBox="1">
          <a:spLocks noChangeArrowheads="1"/>
        </xdr:cNvSpPr>
      </xdr:nvSpPr>
      <xdr:spPr bwMode="auto">
        <a:xfrm>
          <a:off x="723900" y="16525875"/>
          <a:ext cx="123825" cy="333375"/>
        </a:xfrm>
        <a:prstGeom prst="rect">
          <a:avLst/>
        </a:prstGeom>
        <a:solidFill>
          <a:srgbClr val="00FF00"/>
        </a:solidFill>
        <a:ln w="9525">
          <a:noFill/>
          <a:miter lim="800000"/>
          <a:headEnd/>
          <a:tailEnd/>
        </a:ln>
        <a:effectLst/>
      </xdr:spPr>
      <xdr:txBody>
        <a:bodyPr vertOverflow="clip" wrap="square" lIns="27432" tIns="32004" rIns="0" bIns="0" anchor="t" upright="1"/>
        <a:lstStyle/>
        <a:p>
          <a:pPr algn="l" rtl="0">
            <a:defRPr sz="1000"/>
          </a:pPr>
          <a:r>
            <a:rPr lang="en-GB" sz="800" b="1" i="0" u="sng" strike="noStrike">
              <a:solidFill>
                <a:srgbClr val="0000FF"/>
              </a:solidFill>
              <a:latin typeface="Comic Sans MS"/>
            </a:rPr>
            <a:t>1</a:t>
          </a:r>
        </a:p>
        <a:p>
          <a:pPr algn="l" rtl="0">
            <a:defRPr sz="1000"/>
          </a:pPr>
          <a:r>
            <a:rPr lang="en-GB" sz="800" b="1" i="0" strike="noStrike">
              <a:solidFill>
                <a:srgbClr val="0000FF"/>
              </a:solidFill>
              <a:latin typeface="Comic Sans MS"/>
            </a:rPr>
            <a:t>8</a:t>
          </a:r>
        </a:p>
      </xdr:txBody>
    </xdr:sp>
    <xdr:clientData/>
  </xdr:twoCellAnchor>
  <xdr:twoCellAnchor>
    <xdr:from>
      <xdr:col>2</xdr:col>
      <xdr:colOff>19050</xdr:colOff>
      <xdr:row>29</xdr:row>
      <xdr:rowOff>266700</xdr:rowOff>
    </xdr:from>
    <xdr:to>
      <xdr:col>2</xdr:col>
      <xdr:colOff>142875</xdr:colOff>
      <xdr:row>29</xdr:row>
      <xdr:rowOff>600075</xdr:rowOff>
    </xdr:to>
    <xdr:sp macro="" textlink="">
      <xdr:nvSpPr>
        <xdr:cNvPr id="81" name="Text Box 293"/>
        <xdr:cNvSpPr txBox="1">
          <a:spLocks noChangeArrowheads="1"/>
        </xdr:cNvSpPr>
      </xdr:nvSpPr>
      <xdr:spPr bwMode="auto">
        <a:xfrm>
          <a:off x="723900" y="17145000"/>
          <a:ext cx="123825" cy="333375"/>
        </a:xfrm>
        <a:prstGeom prst="rect">
          <a:avLst/>
        </a:prstGeom>
        <a:solidFill>
          <a:srgbClr val="00FF00"/>
        </a:solidFill>
        <a:ln w="9525">
          <a:noFill/>
          <a:miter lim="800000"/>
          <a:headEnd/>
          <a:tailEnd/>
        </a:ln>
        <a:effectLst/>
      </xdr:spPr>
      <xdr:txBody>
        <a:bodyPr vertOverflow="clip" wrap="square" lIns="27432" tIns="32004" rIns="0" bIns="0" anchor="t" upright="1"/>
        <a:lstStyle/>
        <a:p>
          <a:pPr algn="l" rtl="0">
            <a:defRPr sz="1000"/>
          </a:pPr>
          <a:r>
            <a:rPr lang="en-GB" sz="800" b="1" i="0" u="sng" strike="noStrike">
              <a:solidFill>
                <a:srgbClr val="0000FF"/>
              </a:solidFill>
              <a:latin typeface="Comic Sans MS"/>
            </a:rPr>
            <a:t>1</a:t>
          </a:r>
        </a:p>
        <a:p>
          <a:pPr algn="l" rtl="0">
            <a:defRPr sz="1000"/>
          </a:pPr>
          <a:r>
            <a:rPr lang="en-GB" sz="800" b="1" i="0" strike="noStrike">
              <a:solidFill>
                <a:srgbClr val="0000FF"/>
              </a:solidFill>
              <a:latin typeface="Comic Sans MS"/>
            </a:rPr>
            <a:t>8</a:t>
          </a:r>
        </a:p>
      </xdr:txBody>
    </xdr:sp>
    <xdr:clientData/>
  </xdr:twoCellAnchor>
  <xdr:twoCellAnchor>
    <xdr:from>
      <xdr:col>1</xdr:col>
      <xdr:colOff>9525</xdr:colOff>
      <xdr:row>29</xdr:row>
      <xdr:rowOff>266700</xdr:rowOff>
    </xdr:from>
    <xdr:to>
      <xdr:col>1</xdr:col>
      <xdr:colOff>133350</xdr:colOff>
      <xdr:row>29</xdr:row>
      <xdr:rowOff>600075</xdr:rowOff>
    </xdr:to>
    <xdr:sp macro="" textlink="">
      <xdr:nvSpPr>
        <xdr:cNvPr id="82" name="Text Box 294"/>
        <xdr:cNvSpPr txBox="1">
          <a:spLocks noChangeArrowheads="1"/>
        </xdr:cNvSpPr>
      </xdr:nvSpPr>
      <xdr:spPr bwMode="auto">
        <a:xfrm>
          <a:off x="361950" y="17145000"/>
          <a:ext cx="123825" cy="333375"/>
        </a:xfrm>
        <a:prstGeom prst="rect">
          <a:avLst/>
        </a:prstGeom>
        <a:solidFill>
          <a:srgbClr val="00FF00"/>
        </a:solidFill>
        <a:ln w="9525">
          <a:noFill/>
          <a:miter lim="800000"/>
          <a:headEnd/>
          <a:tailEnd/>
        </a:ln>
        <a:effectLst/>
      </xdr:spPr>
      <xdr:txBody>
        <a:bodyPr vertOverflow="clip" wrap="square" lIns="27432" tIns="32004" rIns="0" bIns="0" anchor="t" upright="1"/>
        <a:lstStyle/>
        <a:p>
          <a:pPr algn="l" rtl="0">
            <a:defRPr sz="1000"/>
          </a:pPr>
          <a:r>
            <a:rPr lang="en-GB" sz="800" b="1" i="0" u="sng" strike="noStrike">
              <a:solidFill>
                <a:srgbClr val="0000FF"/>
              </a:solidFill>
              <a:latin typeface="Comic Sans MS"/>
            </a:rPr>
            <a:t>1</a:t>
          </a:r>
        </a:p>
        <a:p>
          <a:pPr algn="l" rtl="0">
            <a:defRPr sz="1000"/>
          </a:pPr>
          <a:r>
            <a:rPr lang="en-GB" sz="800" b="1" i="0" strike="noStrike">
              <a:solidFill>
                <a:srgbClr val="0000FF"/>
              </a:solidFill>
              <a:latin typeface="Comic Sans MS"/>
            </a:rPr>
            <a:t>8</a:t>
          </a:r>
        </a:p>
      </xdr:txBody>
    </xdr:sp>
    <xdr:clientData/>
  </xdr:twoCellAnchor>
  <xdr:twoCellAnchor>
    <xdr:from>
      <xdr:col>2</xdr:col>
      <xdr:colOff>200025</xdr:colOff>
      <xdr:row>28</xdr:row>
      <xdr:rowOff>28575</xdr:rowOff>
    </xdr:from>
    <xdr:to>
      <xdr:col>2</xdr:col>
      <xdr:colOff>323850</xdr:colOff>
      <xdr:row>28</xdr:row>
      <xdr:rowOff>361950</xdr:rowOff>
    </xdr:to>
    <xdr:sp macro="" textlink="">
      <xdr:nvSpPr>
        <xdr:cNvPr id="83" name="Text Box 295"/>
        <xdr:cNvSpPr txBox="1">
          <a:spLocks noChangeArrowheads="1"/>
        </xdr:cNvSpPr>
      </xdr:nvSpPr>
      <xdr:spPr bwMode="auto">
        <a:xfrm>
          <a:off x="904875" y="16297275"/>
          <a:ext cx="123825" cy="333375"/>
        </a:xfrm>
        <a:prstGeom prst="rect">
          <a:avLst/>
        </a:prstGeom>
        <a:solidFill>
          <a:srgbClr val="00FF00"/>
        </a:solidFill>
        <a:ln w="9525">
          <a:noFill/>
          <a:miter lim="800000"/>
          <a:headEnd/>
          <a:tailEnd/>
        </a:ln>
        <a:effectLst/>
      </xdr:spPr>
      <xdr:txBody>
        <a:bodyPr vertOverflow="clip" wrap="square" lIns="27432" tIns="32004" rIns="0" bIns="0" anchor="t" upright="1"/>
        <a:lstStyle/>
        <a:p>
          <a:pPr algn="l" rtl="0">
            <a:defRPr sz="1000"/>
          </a:pPr>
          <a:r>
            <a:rPr lang="en-GB" sz="800" b="1" i="0" u="sng" strike="noStrike">
              <a:solidFill>
                <a:srgbClr val="0000FF"/>
              </a:solidFill>
              <a:latin typeface="Comic Sans MS"/>
            </a:rPr>
            <a:t>1</a:t>
          </a:r>
        </a:p>
        <a:p>
          <a:pPr algn="l" rtl="0">
            <a:defRPr sz="1000"/>
          </a:pPr>
          <a:r>
            <a:rPr lang="en-GB" sz="800" b="1" i="0" strike="noStrike">
              <a:solidFill>
                <a:srgbClr val="0000FF"/>
              </a:solidFill>
              <a:latin typeface="Comic Sans MS"/>
            </a:rPr>
            <a:t>8</a:t>
          </a:r>
        </a:p>
      </xdr:txBody>
    </xdr:sp>
    <xdr:clientData/>
  </xdr:twoCellAnchor>
  <xdr:twoCellAnchor>
    <xdr:from>
      <xdr:col>3</xdr:col>
      <xdr:colOff>209550</xdr:colOff>
      <xdr:row>28</xdr:row>
      <xdr:rowOff>9525</xdr:rowOff>
    </xdr:from>
    <xdr:to>
      <xdr:col>3</xdr:col>
      <xdr:colOff>333375</xdr:colOff>
      <xdr:row>28</xdr:row>
      <xdr:rowOff>342900</xdr:rowOff>
    </xdr:to>
    <xdr:sp macro="" textlink="">
      <xdr:nvSpPr>
        <xdr:cNvPr id="84" name="Text Box 296"/>
        <xdr:cNvSpPr txBox="1">
          <a:spLocks noChangeArrowheads="1"/>
        </xdr:cNvSpPr>
      </xdr:nvSpPr>
      <xdr:spPr bwMode="auto">
        <a:xfrm>
          <a:off x="1266825" y="16278225"/>
          <a:ext cx="123825" cy="333375"/>
        </a:xfrm>
        <a:prstGeom prst="rect">
          <a:avLst/>
        </a:prstGeom>
        <a:solidFill>
          <a:srgbClr val="00FF00"/>
        </a:solidFill>
        <a:ln w="9525">
          <a:noFill/>
          <a:miter lim="800000"/>
          <a:headEnd/>
          <a:tailEnd/>
        </a:ln>
        <a:effectLst/>
      </xdr:spPr>
      <xdr:txBody>
        <a:bodyPr vertOverflow="clip" wrap="square" lIns="27432" tIns="32004" rIns="0" bIns="0" anchor="t" upright="1"/>
        <a:lstStyle/>
        <a:p>
          <a:pPr algn="l" rtl="0">
            <a:defRPr sz="1000"/>
          </a:pPr>
          <a:r>
            <a:rPr lang="en-GB" sz="800" b="1" i="0" u="sng" strike="noStrike">
              <a:solidFill>
                <a:srgbClr val="0000FF"/>
              </a:solidFill>
              <a:latin typeface="Comic Sans MS"/>
            </a:rPr>
            <a:t>1</a:t>
          </a:r>
        </a:p>
        <a:p>
          <a:pPr algn="l" rtl="0">
            <a:defRPr sz="1000"/>
          </a:pPr>
          <a:r>
            <a:rPr lang="en-GB" sz="800" b="1" i="0" strike="noStrike">
              <a:solidFill>
                <a:srgbClr val="0000FF"/>
              </a:solidFill>
              <a:latin typeface="Comic Sans MS"/>
            </a:rPr>
            <a:t>8</a:t>
          </a:r>
        </a:p>
      </xdr:txBody>
    </xdr:sp>
    <xdr:clientData/>
  </xdr:twoCellAnchor>
  <xdr:twoCellAnchor>
    <xdr:from>
      <xdr:col>2</xdr:col>
      <xdr:colOff>200025</xdr:colOff>
      <xdr:row>29</xdr:row>
      <xdr:rowOff>28575</xdr:rowOff>
    </xdr:from>
    <xdr:to>
      <xdr:col>2</xdr:col>
      <xdr:colOff>323850</xdr:colOff>
      <xdr:row>29</xdr:row>
      <xdr:rowOff>361950</xdr:rowOff>
    </xdr:to>
    <xdr:sp macro="" textlink="">
      <xdr:nvSpPr>
        <xdr:cNvPr id="85" name="Text Box 297"/>
        <xdr:cNvSpPr txBox="1">
          <a:spLocks noChangeArrowheads="1"/>
        </xdr:cNvSpPr>
      </xdr:nvSpPr>
      <xdr:spPr bwMode="auto">
        <a:xfrm>
          <a:off x="904875" y="16906875"/>
          <a:ext cx="123825" cy="333375"/>
        </a:xfrm>
        <a:prstGeom prst="rect">
          <a:avLst/>
        </a:prstGeom>
        <a:solidFill>
          <a:srgbClr val="00FF00"/>
        </a:solidFill>
        <a:ln w="9525">
          <a:noFill/>
          <a:miter lim="800000"/>
          <a:headEnd/>
          <a:tailEnd/>
        </a:ln>
        <a:effectLst/>
      </xdr:spPr>
      <xdr:txBody>
        <a:bodyPr vertOverflow="clip" wrap="square" lIns="27432" tIns="32004" rIns="0" bIns="0" anchor="t" upright="1"/>
        <a:lstStyle/>
        <a:p>
          <a:pPr algn="l" rtl="0">
            <a:defRPr sz="1000"/>
          </a:pPr>
          <a:r>
            <a:rPr lang="en-GB" sz="800" b="1" i="0" u="sng" strike="noStrike">
              <a:solidFill>
                <a:srgbClr val="0000FF"/>
              </a:solidFill>
              <a:latin typeface="Comic Sans MS"/>
            </a:rPr>
            <a:t>1</a:t>
          </a:r>
        </a:p>
        <a:p>
          <a:pPr algn="l" rtl="0">
            <a:defRPr sz="1000"/>
          </a:pPr>
          <a:r>
            <a:rPr lang="en-GB" sz="800" b="1" i="0" strike="noStrike">
              <a:solidFill>
                <a:srgbClr val="0000FF"/>
              </a:solidFill>
              <a:latin typeface="Comic Sans MS"/>
            </a:rPr>
            <a:t>8</a:t>
          </a:r>
        </a:p>
      </xdr:txBody>
    </xdr:sp>
    <xdr:clientData/>
  </xdr:twoCellAnchor>
  <xdr:twoCellAnchor>
    <xdr:from>
      <xdr:col>3</xdr:col>
      <xdr:colOff>19050</xdr:colOff>
      <xdr:row>28</xdr:row>
      <xdr:rowOff>257175</xdr:rowOff>
    </xdr:from>
    <xdr:to>
      <xdr:col>3</xdr:col>
      <xdr:colOff>142875</xdr:colOff>
      <xdr:row>28</xdr:row>
      <xdr:rowOff>590550</xdr:rowOff>
    </xdr:to>
    <xdr:sp macro="" textlink="">
      <xdr:nvSpPr>
        <xdr:cNvPr id="86" name="Text Box 298"/>
        <xdr:cNvSpPr txBox="1">
          <a:spLocks noChangeArrowheads="1"/>
        </xdr:cNvSpPr>
      </xdr:nvSpPr>
      <xdr:spPr bwMode="auto">
        <a:xfrm>
          <a:off x="1076325" y="16525875"/>
          <a:ext cx="123825" cy="333375"/>
        </a:xfrm>
        <a:prstGeom prst="rect">
          <a:avLst/>
        </a:prstGeom>
        <a:solidFill>
          <a:srgbClr val="00FF00"/>
        </a:solidFill>
        <a:ln w="9525">
          <a:noFill/>
          <a:miter lim="800000"/>
          <a:headEnd/>
          <a:tailEnd/>
        </a:ln>
        <a:effectLst/>
      </xdr:spPr>
      <xdr:txBody>
        <a:bodyPr vertOverflow="clip" wrap="square" lIns="27432" tIns="32004" rIns="0" bIns="0" anchor="t" upright="1"/>
        <a:lstStyle/>
        <a:p>
          <a:pPr algn="l" rtl="0">
            <a:defRPr sz="1000"/>
          </a:pPr>
          <a:r>
            <a:rPr lang="en-GB" sz="800" b="1" i="0" u="sng" strike="noStrike">
              <a:solidFill>
                <a:srgbClr val="0000FF"/>
              </a:solidFill>
              <a:latin typeface="Comic Sans MS"/>
            </a:rPr>
            <a:t>1</a:t>
          </a:r>
        </a:p>
        <a:p>
          <a:pPr algn="l" rtl="0">
            <a:defRPr sz="1000"/>
          </a:pPr>
          <a:r>
            <a:rPr lang="en-GB" sz="800" b="1" i="0" strike="noStrike">
              <a:solidFill>
                <a:srgbClr val="0000FF"/>
              </a:solidFill>
              <a:latin typeface="Comic Sans MS"/>
            </a:rPr>
            <a:t>8</a:t>
          </a:r>
        </a:p>
      </xdr:txBody>
    </xdr:sp>
    <xdr:clientData/>
  </xdr:twoCellAnchor>
  <xdr:twoCellAnchor>
    <xdr:from>
      <xdr:col>1</xdr:col>
      <xdr:colOff>209550</xdr:colOff>
      <xdr:row>29</xdr:row>
      <xdr:rowOff>28575</xdr:rowOff>
    </xdr:from>
    <xdr:to>
      <xdr:col>1</xdr:col>
      <xdr:colOff>333375</xdr:colOff>
      <xdr:row>29</xdr:row>
      <xdr:rowOff>361950</xdr:rowOff>
    </xdr:to>
    <xdr:sp macro="" textlink="">
      <xdr:nvSpPr>
        <xdr:cNvPr id="87" name="Text Box 299"/>
        <xdr:cNvSpPr txBox="1">
          <a:spLocks noChangeArrowheads="1"/>
        </xdr:cNvSpPr>
      </xdr:nvSpPr>
      <xdr:spPr bwMode="auto">
        <a:xfrm>
          <a:off x="561975" y="16906875"/>
          <a:ext cx="123825" cy="333375"/>
        </a:xfrm>
        <a:prstGeom prst="rect">
          <a:avLst/>
        </a:prstGeom>
        <a:solidFill>
          <a:srgbClr val="00FF00"/>
        </a:solidFill>
        <a:ln w="9525">
          <a:noFill/>
          <a:miter lim="800000"/>
          <a:headEnd/>
          <a:tailEnd/>
        </a:ln>
        <a:effectLst/>
      </xdr:spPr>
      <xdr:txBody>
        <a:bodyPr vertOverflow="clip" wrap="square" lIns="27432" tIns="32004" rIns="0" bIns="0" anchor="t" upright="1"/>
        <a:lstStyle/>
        <a:p>
          <a:pPr algn="l" rtl="0">
            <a:defRPr sz="1000"/>
          </a:pPr>
          <a:r>
            <a:rPr lang="en-GB" sz="800" b="1" i="0" u="sng" strike="noStrike">
              <a:solidFill>
                <a:srgbClr val="0000FF"/>
              </a:solidFill>
              <a:latin typeface="Comic Sans MS"/>
            </a:rPr>
            <a:t>1</a:t>
          </a:r>
        </a:p>
        <a:p>
          <a:pPr algn="l" rtl="0">
            <a:defRPr sz="1000"/>
          </a:pPr>
          <a:r>
            <a:rPr lang="en-GB" sz="800" b="1" i="0" strike="noStrike">
              <a:solidFill>
                <a:srgbClr val="0000FF"/>
              </a:solidFill>
              <a:latin typeface="Comic Sans MS"/>
            </a:rPr>
            <a:t>8</a:t>
          </a:r>
        </a:p>
      </xdr:txBody>
    </xdr:sp>
    <xdr:clientData/>
  </xdr:twoCellAnchor>
  <xdr:twoCellAnchor>
    <xdr:from>
      <xdr:col>4</xdr:col>
      <xdr:colOff>76200</xdr:colOff>
      <xdr:row>28</xdr:row>
      <xdr:rowOff>390525</xdr:rowOff>
    </xdr:from>
    <xdr:to>
      <xdr:col>4</xdr:col>
      <xdr:colOff>295275</xdr:colOff>
      <xdr:row>29</xdr:row>
      <xdr:rowOff>333375</xdr:rowOff>
    </xdr:to>
    <xdr:sp macro="" textlink="">
      <xdr:nvSpPr>
        <xdr:cNvPr id="88" name="Text Box 300"/>
        <xdr:cNvSpPr txBox="1">
          <a:spLocks noChangeArrowheads="1"/>
        </xdr:cNvSpPr>
      </xdr:nvSpPr>
      <xdr:spPr bwMode="auto">
        <a:xfrm>
          <a:off x="1485900" y="16659225"/>
          <a:ext cx="219075" cy="5524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FF0000"/>
              </a:solidFill>
              <a:latin typeface="Comic Sans MS"/>
            </a:rPr>
            <a:t>=</a:t>
          </a:r>
        </a:p>
      </xdr:txBody>
    </xdr:sp>
    <xdr:clientData/>
  </xdr:twoCellAnchor>
  <xdr:twoCellAnchor>
    <xdr:from>
      <xdr:col>5</xdr:col>
      <xdr:colOff>0</xdr:colOff>
      <xdr:row>28</xdr:row>
      <xdr:rowOff>371475</xdr:rowOff>
    </xdr:from>
    <xdr:to>
      <xdr:col>5</xdr:col>
      <xdr:colOff>495300</xdr:colOff>
      <xdr:row>29</xdr:row>
      <xdr:rowOff>333375</xdr:rowOff>
    </xdr:to>
    <xdr:sp macro="" textlink="">
      <xdr:nvSpPr>
        <xdr:cNvPr id="89" name="Text Box 301"/>
        <xdr:cNvSpPr txBox="1">
          <a:spLocks noChangeArrowheads="1"/>
        </xdr:cNvSpPr>
      </xdr:nvSpPr>
      <xdr:spPr bwMode="auto">
        <a:xfrm>
          <a:off x="1762125" y="16640175"/>
          <a:ext cx="352425"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10</a:t>
          </a:r>
        </a:p>
        <a:p>
          <a:pPr algn="l" rtl="0">
            <a:defRPr sz="1000"/>
          </a:pPr>
          <a:r>
            <a:rPr lang="en-GB" sz="1400" b="1" i="0" strike="noStrike">
              <a:solidFill>
                <a:srgbClr val="000000"/>
              </a:solidFill>
              <a:latin typeface="Comic Sans MS"/>
            </a:rPr>
            <a:t> 8</a:t>
          </a:r>
        </a:p>
      </xdr:txBody>
    </xdr:sp>
    <xdr:clientData/>
  </xdr:twoCellAnchor>
  <xdr:twoCellAnchor>
    <xdr:from>
      <xdr:col>0</xdr:col>
      <xdr:colOff>352425</xdr:colOff>
      <xdr:row>21</xdr:row>
      <xdr:rowOff>276225</xdr:rowOff>
    </xdr:from>
    <xdr:to>
      <xdr:col>0</xdr:col>
      <xdr:colOff>571500</xdr:colOff>
      <xdr:row>22</xdr:row>
      <xdr:rowOff>219075</xdr:rowOff>
    </xdr:to>
    <xdr:sp macro="" textlink="">
      <xdr:nvSpPr>
        <xdr:cNvPr id="90" name="Text Box 302"/>
        <xdr:cNvSpPr txBox="1">
          <a:spLocks noChangeArrowheads="1"/>
        </xdr:cNvSpPr>
      </xdr:nvSpPr>
      <xdr:spPr bwMode="auto">
        <a:xfrm>
          <a:off x="352425" y="11868150"/>
          <a:ext cx="0" cy="55245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2</a:t>
          </a:r>
        </a:p>
        <a:p>
          <a:pPr algn="l" rtl="0">
            <a:defRPr sz="1000"/>
          </a:pPr>
          <a:r>
            <a:rPr lang="en-GB" sz="1400" b="1" i="0" strike="noStrike">
              <a:solidFill>
                <a:srgbClr val="00CCFF"/>
              </a:solidFill>
              <a:latin typeface="Comic Sans MS"/>
            </a:rPr>
            <a:t>4</a:t>
          </a:r>
        </a:p>
      </xdr:txBody>
    </xdr:sp>
    <xdr:clientData/>
  </xdr:twoCellAnchor>
  <xdr:twoCellAnchor>
    <xdr:from>
      <xdr:col>1</xdr:col>
      <xdr:colOff>76200</xdr:colOff>
      <xdr:row>21</xdr:row>
      <xdr:rowOff>28575</xdr:rowOff>
    </xdr:from>
    <xdr:to>
      <xdr:col>1</xdr:col>
      <xdr:colOff>295275</xdr:colOff>
      <xdr:row>21</xdr:row>
      <xdr:rowOff>571500</xdr:rowOff>
    </xdr:to>
    <xdr:sp macro="" textlink="">
      <xdr:nvSpPr>
        <xdr:cNvPr id="91" name="Text Box 303"/>
        <xdr:cNvSpPr txBox="1">
          <a:spLocks noChangeArrowheads="1"/>
        </xdr:cNvSpPr>
      </xdr:nvSpPr>
      <xdr:spPr bwMode="auto">
        <a:xfrm>
          <a:off x="428625" y="11620500"/>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4</a:t>
          </a:r>
        </a:p>
      </xdr:txBody>
    </xdr:sp>
    <xdr:clientData/>
  </xdr:twoCellAnchor>
  <xdr:twoCellAnchor>
    <xdr:from>
      <xdr:col>1</xdr:col>
      <xdr:colOff>76200</xdr:colOff>
      <xdr:row>22</xdr:row>
      <xdr:rowOff>28575</xdr:rowOff>
    </xdr:from>
    <xdr:to>
      <xdr:col>1</xdr:col>
      <xdr:colOff>295275</xdr:colOff>
      <xdr:row>22</xdr:row>
      <xdr:rowOff>571500</xdr:rowOff>
    </xdr:to>
    <xdr:sp macro="" textlink="">
      <xdr:nvSpPr>
        <xdr:cNvPr id="92" name="Text Box 304"/>
        <xdr:cNvSpPr txBox="1">
          <a:spLocks noChangeArrowheads="1"/>
        </xdr:cNvSpPr>
      </xdr:nvSpPr>
      <xdr:spPr bwMode="auto">
        <a:xfrm>
          <a:off x="428625" y="12230100"/>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4</a:t>
          </a:r>
        </a:p>
      </xdr:txBody>
    </xdr:sp>
    <xdr:clientData/>
  </xdr:twoCellAnchor>
  <xdr:twoCellAnchor>
    <xdr:from>
      <xdr:col>2</xdr:col>
      <xdr:colOff>76200</xdr:colOff>
      <xdr:row>21</xdr:row>
      <xdr:rowOff>28575</xdr:rowOff>
    </xdr:from>
    <xdr:to>
      <xdr:col>2</xdr:col>
      <xdr:colOff>295275</xdr:colOff>
      <xdr:row>21</xdr:row>
      <xdr:rowOff>571500</xdr:rowOff>
    </xdr:to>
    <xdr:sp macro="" textlink="">
      <xdr:nvSpPr>
        <xdr:cNvPr id="93" name="Text Box 305"/>
        <xdr:cNvSpPr txBox="1">
          <a:spLocks noChangeArrowheads="1"/>
        </xdr:cNvSpPr>
      </xdr:nvSpPr>
      <xdr:spPr bwMode="auto">
        <a:xfrm>
          <a:off x="781050" y="11620500"/>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4</a:t>
          </a:r>
        </a:p>
      </xdr:txBody>
    </xdr:sp>
    <xdr:clientData/>
  </xdr:twoCellAnchor>
  <xdr:twoCellAnchor>
    <xdr:from>
      <xdr:col>2</xdr:col>
      <xdr:colOff>76200</xdr:colOff>
      <xdr:row>22</xdr:row>
      <xdr:rowOff>28575</xdr:rowOff>
    </xdr:from>
    <xdr:to>
      <xdr:col>2</xdr:col>
      <xdr:colOff>295275</xdr:colOff>
      <xdr:row>22</xdr:row>
      <xdr:rowOff>571500</xdr:rowOff>
    </xdr:to>
    <xdr:sp macro="" textlink="">
      <xdr:nvSpPr>
        <xdr:cNvPr id="94" name="Text Box 306"/>
        <xdr:cNvSpPr txBox="1">
          <a:spLocks noChangeArrowheads="1"/>
        </xdr:cNvSpPr>
      </xdr:nvSpPr>
      <xdr:spPr bwMode="auto">
        <a:xfrm>
          <a:off x="781050" y="12230100"/>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4</a:t>
          </a:r>
        </a:p>
      </xdr:txBody>
    </xdr:sp>
    <xdr:clientData/>
  </xdr:twoCellAnchor>
  <xdr:twoCellAnchor>
    <xdr:from>
      <xdr:col>3</xdr:col>
      <xdr:colOff>47625</xdr:colOff>
      <xdr:row>21</xdr:row>
      <xdr:rowOff>28575</xdr:rowOff>
    </xdr:from>
    <xdr:to>
      <xdr:col>3</xdr:col>
      <xdr:colOff>266700</xdr:colOff>
      <xdr:row>21</xdr:row>
      <xdr:rowOff>571500</xdr:rowOff>
    </xdr:to>
    <xdr:sp macro="" textlink="">
      <xdr:nvSpPr>
        <xdr:cNvPr id="95" name="Text Box 307"/>
        <xdr:cNvSpPr txBox="1">
          <a:spLocks noChangeArrowheads="1"/>
        </xdr:cNvSpPr>
      </xdr:nvSpPr>
      <xdr:spPr bwMode="auto">
        <a:xfrm>
          <a:off x="1104900" y="11620500"/>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4</a:t>
          </a:r>
        </a:p>
      </xdr:txBody>
    </xdr:sp>
    <xdr:clientData/>
  </xdr:twoCellAnchor>
  <xdr:twoCellAnchor>
    <xdr:from>
      <xdr:col>4</xdr:col>
      <xdr:colOff>152400</xdr:colOff>
      <xdr:row>21</xdr:row>
      <xdr:rowOff>390525</xdr:rowOff>
    </xdr:from>
    <xdr:to>
      <xdr:col>5</xdr:col>
      <xdr:colOff>19050</xdr:colOff>
      <xdr:row>22</xdr:row>
      <xdr:rowOff>333375</xdr:rowOff>
    </xdr:to>
    <xdr:sp macro="" textlink="">
      <xdr:nvSpPr>
        <xdr:cNvPr id="96" name="Text Box 308"/>
        <xdr:cNvSpPr txBox="1">
          <a:spLocks noChangeArrowheads="1"/>
        </xdr:cNvSpPr>
      </xdr:nvSpPr>
      <xdr:spPr bwMode="auto">
        <a:xfrm>
          <a:off x="1562100" y="11982450"/>
          <a:ext cx="219075" cy="5524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FF0000"/>
              </a:solidFill>
              <a:latin typeface="Comic Sans MS"/>
            </a:rPr>
            <a:t>=</a:t>
          </a:r>
        </a:p>
      </xdr:txBody>
    </xdr:sp>
    <xdr:clientData/>
  </xdr:twoCellAnchor>
  <xdr:twoCellAnchor>
    <xdr:from>
      <xdr:col>3</xdr:col>
      <xdr:colOff>457200</xdr:colOff>
      <xdr:row>18</xdr:row>
      <xdr:rowOff>219075</xdr:rowOff>
    </xdr:from>
    <xdr:to>
      <xdr:col>3</xdr:col>
      <xdr:colOff>657225</xdr:colOff>
      <xdr:row>20</xdr:row>
      <xdr:rowOff>161925</xdr:rowOff>
    </xdr:to>
    <xdr:sp macro="" textlink="">
      <xdr:nvSpPr>
        <xdr:cNvPr id="97" name="Text Box 309"/>
        <xdr:cNvSpPr txBox="1">
          <a:spLocks noChangeArrowheads="1"/>
        </xdr:cNvSpPr>
      </xdr:nvSpPr>
      <xdr:spPr bwMode="auto">
        <a:xfrm>
          <a:off x="1409700" y="10868025"/>
          <a:ext cx="0"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2</a:t>
          </a:r>
        </a:p>
        <a:p>
          <a:pPr algn="l" rtl="0">
            <a:defRPr sz="1000"/>
          </a:pPr>
          <a:r>
            <a:rPr lang="en-GB" sz="1400" b="1" i="0" strike="noStrike">
              <a:solidFill>
                <a:srgbClr val="000000"/>
              </a:solidFill>
              <a:latin typeface="Comic Sans MS"/>
            </a:rPr>
            <a:t>4</a:t>
          </a:r>
        </a:p>
      </xdr:txBody>
    </xdr:sp>
    <xdr:clientData/>
  </xdr:twoCellAnchor>
  <xdr:twoCellAnchor>
    <xdr:from>
      <xdr:col>3</xdr:col>
      <xdr:colOff>295275</xdr:colOff>
      <xdr:row>18</xdr:row>
      <xdr:rowOff>257175</xdr:rowOff>
    </xdr:from>
    <xdr:to>
      <xdr:col>4</xdr:col>
      <xdr:colOff>209550</xdr:colOff>
      <xdr:row>20</xdr:row>
      <xdr:rowOff>200025</xdr:rowOff>
    </xdr:to>
    <xdr:sp macro="" textlink="">
      <xdr:nvSpPr>
        <xdr:cNvPr id="98" name="Text Box 310"/>
        <xdr:cNvSpPr txBox="1">
          <a:spLocks noChangeArrowheads="1"/>
        </xdr:cNvSpPr>
      </xdr:nvSpPr>
      <xdr:spPr bwMode="auto">
        <a:xfrm>
          <a:off x="1352550" y="10906125"/>
          <a:ext cx="266700"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5</a:t>
          </a:r>
        </a:p>
        <a:p>
          <a:pPr algn="l" rtl="0">
            <a:defRPr sz="1000"/>
          </a:pPr>
          <a:r>
            <a:rPr lang="en-GB" sz="1400" b="1" i="0" strike="noStrike">
              <a:solidFill>
                <a:srgbClr val="000000"/>
              </a:solidFill>
              <a:latin typeface="Comic Sans MS"/>
            </a:rPr>
            <a:t>4</a:t>
          </a:r>
        </a:p>
      </xdr:txBody>
    </xdr:sp>
    <xdr:clientData/>
  </xdr:twoCellAnchor>
  <xdr:twoCellAnchor>
    <xdr:from>
      <xdr:col>5</xdr:col>
      <xdr:colOff>28575</xdr:colOff>
      <xdr:row>21</xdr:row>
      <xdr:rowOff>352425</xdr:rowOff>
    </xdr:from>
    <xdr:to>
      <xdr:col>5</xdr:col>
      <xdr:colOff>295275</xdr:colOff>
      <xdr:row>22</xdr:row>
      <xdr:rowOff>314325</xdr:rowOff>
    </xdr:to>
    <xdr:sp macro="" textlink="">
      <xdr:nvSpPr>
        <xdr:cNvPr id="99" name="Text Box 311"/>
        <xdr:cNvSpPr txBox="1">
          <a:spLocks noChangeArrowheads="1"/>
        </xdr:cNvSpPr>
      </xdr:nvSpPr>
      <xdr:spPr bwMode="auto">
        <a:xfrm>
          <a:off x="1790700" y="11944350"/>
          <a:ext cx="266700"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5</a:t>
          </a:r>
        </a:p>
        <a:p>
          <a:pPr algn="l" rtl="0">
            <a:defRPr sz="1000"/>
          </a:pPr>
          <a:r>
            <a:rPr lang="en-GB" sz="1400" b="1" i="0" strike="noStrike">
              <a:solidFill>
                <a:srgbClr val="000000"/>
              </a:solidFill>
              <a:latin typeface="Comic Sans MS"/>
            </a:rPr>
            <a:t>4</a:t>
          </a:r>
        </a:p>
      </xdr:txBody>
    </xdr:sp>
    <xdr:clientData/>
  </xdr:twoCellAnchor>
  <xdr:twoCellAnchor>
    <xdr:from>
      <xdr:col>6</xdr:col>
      <xdr:colOff>76200</xdr:colOff>
      <xdr:row>21</xdr:row>
      <xdr:rowOff>304800</xdr:rowOff>
    </xdr:from>
    <xdr:to>
      <xdr:col>7</xdr:col>
      <xdr:colOff>104775</xdr:colOff>
      <xdr:row>22</xdr:row>
      <xdr:rowOff>238125</xdr:rowOff>
    </xdr:to>
    <xdr:sp macro="" textlink="">
      <xdr:nvSpPr>
        <xdr:cNvPr id="100" name="Text Box 312"/>
        <xdr:cNvSpPr txBox="1">
          <a:spLocks noChangeArrowheads="1"/>
        </xdr:cNvSpPr>
      </xdr:nvSpPr>
      <xdr:spPr bwMode="auto">
        <a:xfrm>
          <a:off x="2190750" y="11896725"/>
          <a:ext cx="381000" cy="542925"/>
        </a:xfrm>
        <a:prstGeom prst="rect">
          <a:avLst/>
        </a:prstGeom>
        <a:solidFill>
          <a:srgbClr val="FFFF00"/>
        </a:solidFill>
        <a:ln w="9525">
          <a:noFill/>
          <a:miter lim="800000"/>
          <a:headEnd/>
          <a:tailEnd/>
        </a:ln>
        <a:effectLst/>
      </xdr:spPr>
      <xdr:txBody>
        <a:bodyPr vertOverflow="clip" wrap="square" lIns="64008" tIns="73152" rIns="0" bIns="0" anchor="t" upright="1"/>
        <a:lstStyle/>
        <a:p>
          <a:pPr algn="l" rtl="0">
            <a:defRPr sz="1000"/>
          </a:pPr>
          <a:r>
            <a:rPr lang="en-GB" sz="2600" b="1" i="0" strike="noStrike">
              <a:solidFill>
                <a:srgbClr val="FF0000"/>
              </a:solidFill>
              <a:latin typeface="Comic Sans MS"/>
            </a:rPr>
            <a:t>=</a:t>
          </a:r>
        </a:p>
      </xdr:txBody>
    </xdr:sp>
    <xdr:clientData/>
  </xdr:twoCellAnchor>
  <xdr:twoCellAnchor>
    <xdr:from>
      <xdr:col>8</xdr:col>
      <xdr:colOff>47625</xdr:colOff>
      <xdr:row>21</xdr:row>
      <xdr:rowOff>66675</xdr:rowOff>
    </xdr:from>
    <xdr:to>
      <xdr:col>9</xdr:col>
      <xdr:colOff>295275</xdr:colOff>
      <xdr:row>22</xdr:row>
      <xdr:rowOff>571500</xdr:rowOff>
    </xdr:to>
    <xdr:sp macro="" textlink="">
      <xdr:nvSpPr>
        <xdr:cNvPr id="101" name="Text Box 313"/>
        <xdr:cNvSpPr txBox="1">
          <a:spLocks noChangeArrowheads="1"/>
        </xdr:cNvSpPr>
      </xdr:nvSpPr>
      <xdr:spPr bwMode="auto">
        <a:xfrm>
          <a:off x="2867025" y="11658600"/>
          <a:ext cx="600075" cy="1114425"/>
        </a:xfrm>
        <a:prstGeom prst="rect">
          <a:avLst/>
        </a:prstGeom>
        <a:solidFill>
          <a:srgbClr val="00FF00"/>
        </a:solidFill>
        <a:ln w="9525">
          <a:noFill/>
          <a:miter lim="800000"/>
          <a:headEnd/>
          <a:tailEnd/>
        </a:ln>
        <a:effectLst/>
      </xdr:spPr>
      <xdr:txBody>
        <a:bodyPr vertOverflow="clip" wrap="square" lIns="36576" tIns="41148" rIns="36576" bIns="41148" anchor="ctr" upright="1"/>
        <a:lstStyle/>
        <a:p>
          <a:pPr algn="ctr" rtl="0">
            <a:defRPr sz="1000"/>
          </a:pPr>
          <a:r>
            <a:rPr lang="el-GR" sz="1200" b="1" i="0" strike="noStrike">
              <a:solidFill>
                <a:srgbClr val="0000FF"/>
              </a:solidFill>
              <a:latin typeface="Comic Sans MS"/>
            </a:rPr>
            <a:t>1 </a:t>
          </a:r>
          <a:r>
            <a:rPr lang="el-GR" sz="1100" b="1" i="0" strike="noStrike">
              <a:solidFill>
                <a:srgbClr val="0000FF"/>
              </a:solidFill>
              <a:latin typeface="Comic Sans MS"/>
            </a:rPr>
            <a:t>ακέραια</a:t>
          </a:r>
          <a:r>
            <a:rPr lang="el-GR" sz="1200" b="1" i="0" strike="noStrike">
              <a:solidFill>
                <a:srgbClr val="0000FF"/>
              </a:solidFill>
              <a:latin typeface="Comic Sans MS"/>
            </a:rPr>
            <a:t> μονάδα</a:t>
          </a:r>
        </a:p>
      </xdr:txBody>
    </xdr:sp>
    <xdr:clientData/>
  </xdr:twoCellAnchor>
  <xdr:twoCellAnchor>
    <xdr:from>
      <xdr:col>11</xdr:col>
      <xdr:colOff>66675</xdr:colOff>
      <xdr:row>21</xdr:row>
      <xdr:rowOff>47625</xdr:rowOff>
    </xdr:from>
    <xdr:to>
      <xdr:col>11</xdr:col>
      <xdr:colOff>285750</xdr:colOff>
      <xdr:row>21</xdr:row>
      <xdr:rowOff>590550</xdr:rowOff>
    </xdr:to>
    <xdr:sp macro="" textlink="">
      <xdr:nvSpPr>
        <xdr:cNvPr id="102" name="Text Box 314"/>
        <xdr:cNvSpPr txBox="1">
          <a:spLocks noChangeArrowheads="1"/>
        </xdr:cNvSpPr>
      </xdr:nvSpPr>
      <xdr:spPr bwMode="auto">
        <a:xfrm>
          <a:off x="3943350" y="11639550"/>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4</a:t>
          </a:r>
        </a:p>
      </xdr:txBody>
    </xdr:sp>
    <xdr:clientData/>
  </xdr:twoCellAnchor>
  <xdr:twoCellAnchor>
    <xdr:from>
      <xdr:col>6</xdr:col>
      <xdr:colOff>28575</xdr:colOff>
      <xdr:row>28</xdr:row>
      <xdr:rowOff>314325</xdr:rowOff>
    </xdr:from>
    <xdr:to>
      <xdr:col>7</xdr:col>
      <xdr:colOff>57150</xdr:colOff>
      <xdr:row>29</xdr:row>
      <xdr:rowOff>257175</xdr:rowOff>
    </xdr:to>
    <xdr:sp macro="" textlink="">
      <xdr:nvSpPr>
        <xdr:cNvPr id="103" name="Text Box 315"/>
        <xdr:cNvSpPr txBox="1">
          <a:spLocks noChangeArrowheads="1"/>
        </xdr:cNvSpPr>
      </xdr:nvSpPr>
      <xdr:spPr bwMode="auto">
        <a:xfrm>
          <a:off x="2143125" y="16583025"/>
          <a:ext cx="381000" cy="552450"/>
        </a:xfrm>
        <a:prstGeom prst="rect">
          <a:avLst/>
        </a:prstGeom>
        <a:solidFill>
          <a:srgbClr val="FFFF00"/>
        </a:solidFill>
        <a:ln w="9525">
          <a:noFill/>
          <a:miter lim="800000"/>
          <a:headEnd/>
          <a:tailEnd/>
        </a:ln>
        <a:effectLst/>
      </xdr:spPr>
      <xdr:txBody>
        <a:bodyPr vertOverflow="clip" wrap="square" lIns="64008" tIns="73152" rIns="0" bIns="0" anchor="t" upright="1"/>
        <a:lstStyle/>
        <a:p>
          <a:pPr algn="l" rtl="0">
            <a:defRPr sz="1000"/>
          </a:pPr>
          <a:r>
            <a:rPr lang="en-GB" sz="2600" b="1" i="0" strike="noStrike">
              <a:solidFill>
                <a:srgbClr val="FF0000"/>
              </a:solidFill>
              <a:latin typeface="Comic Sans MS"/>
            </a:rPr>
            <a:t>=</a:t>
          </a:r>
        </a:p>
      </xdr:txBody>
    </xdr:sp>
    <xdr:clientData/>
  </xdr:twoCellAnchor>
  <xdr:twoCellAnchor>
    <xdr:from>
      <xdr:col>8</xdr:col>
      <xdr:colOff>47625</xdr:colOff>
      <xdr:row>28</xdr:row>
      <xdr:rowOff>66675</xdr:rowOff>
    </xdr:from>
    <xdr:to>
      <xdr:col>9</xdr:col>
      <xdr:colOff>295275</xdr:colOff>
      <xdr:row>29</xdr:row>
      <xdr:rowOff>571500</xdr:rowOff>
    </xdr:to>
    <xdr:sp macro="" textlink="">
      <xdr:nvSpPr>
        <xdr:cNvPr id="104" name="Text Box 316"/>
        <xdr:cNvSpPr txBox="1">
          <a:spLocks noChangeArrowheads="1"/>
        </xdr:cNvSpPr>
      </xdr:nvSpPr>
      <xdr:spPr bwMode="auto">
        <a:xfrm>
          <a:off x="2867025" y="16335375"/>
          <a:ext cx="600075" cy="1114425"/>
        </a:xfrm>
        <a:prstGeom prst="rect">
          <a:avLst/>
        </a:prstGeom>
        <a:solidFill>
          <a:srgbClr val="00FF00"/>
        </a:solidFill>
        <a:ln w="9525">
          <a:noFill/>
          <a:miter lim="800000"/>
          <a:headEnd/>
          <a:tailEnd/>
        </a:ln>
        <a:effectLst/>
      </xdr:spPr>
      <xdr:txBody>
        <a:bodyPr vertOverflow="clip" wrap="square" lIns="36576" tIns="41148" rIns="36576" bIns="41148" anchor="ctr" upright="1"/>
        <a:lstStyle/>
        <a:p>
          <a:pPr algn="ctr" rtl="0">
            <a:defRPr sz="1000"/>
          </a:pPr>
          <a:r>
            <a:rPr lang="el-GR" sz="1200" b="1" i="0" strike="noStrike">
              <a:solidFill>
                <a:srgbClr val="0000FF"/>
              </a:solidFill>
              <a:latin typeface="Comic Sans MS"/>
            </a:rPr>
            <a:t>1 </a:t>
          </a:r>
          <a:r>
            <a:rPr lang="el-GR" sz="1100" b="1" i="0" strike="noStrike">
              <a:solidFill>
                <a:srgbClr val="0000FF"/>
              </a:solidFill>
              <a:latin typeface="Comic Sans MS"/>
            </a:rPr>
            <a:t>ακέραια</a:t>
          </a:r>
          <a:r>
            <a:rPr lang="el-GR" sz="1200" b="1" i="0" strike="noStrike">
              <a:solidFill>
                <a:srgbClr val="0000FF"/>
              </a:solidFill>
              <a:latin typeface="Comic Sans MS"/>
            </a:rPr>
            <a:t> μονάδα</a:t>
          </a:r>
        </a:p>
      </xdr:txBody>
    </xdr:sp>
    <xdr:clientData/>
  </xdr:twoCellAnchor>
  <xdr:twoCellAnchor>
    <xdr:from>
      <xdr:col>11</xdr:col>
      <xdr:colOff>123825</xdr:colOff>
      <xdr:row>28</xdr:row>
      <xdr:rowOff>142875</xdr:rowOff>
    </xdr:from>
    <xdr:to>
      <xdr:col>11</xdr:col>
      <xdr:colOff>247650</xdr:colOff>
      <xdr:row>28</xdr:row>
      <xdr:rowOff>476250</xdr:rowOff>
    </xdr:to>
    <xdr:sp macro="" textlink="">
      <xdr:nvSpPr>
        <xdr:cNvPr id="105" name="Text Box 319"/>
        <xdr:cNvSpPr txBox="1">
          <a:spLocks noChangeArrowheads="1"/>
        </xdr:cNvSpPr>
      </xdr:nvSpPr>
      <xdr:spPr bwMode="auto">
        <a:xfrm>
          <a:off x="4000500" y="16411575"/>
          <a:ext cx="123825" cy="333375"/>
        </a:xfrm>
        <a:prstGeom prst="rect">
          <a:avLst/>
        </a:prstGeom>
        <a:solidFill>
          <a:srgbClr val="00FF00"/>
        </a:solidFill>
        <a:ln w="9525">
          <a:noFill/>
          <a:miter lim="800000"/>
          <a:headEnd/>
          <a:tailEnd/>
        </a:ln>
        <a:effectLst/>
      </xdr:spPr>
      <xdr:txBody>
        <a:bodyPr vertOverflow="clip" wrap="square" lIns="27432" tIns="32004" rIns="0" bIns="0" anchor="t" upright="1"/>
        <a:lstStyle/>
        <a:p>
          <a:pPr algn="l" rtl="0">
            <a:defRPr sz="1000"/>
          </a:pPr>
          <a:r>
            <a:rPr lang="en-GB" sz="800" b="1" i="0" u="sng" strike="noStrike">
              <a:solidFill>
                <a:srgbClr val="0000FF"/>
              </a:solidFill>
              <a:latin typeface="Comic Sans MS"/>
            </a:rPr>
            <a:t>2</a:t>
          </a:r>
        </a:p>
        <a:p>
          <a:pPr algn="l" rtl="0">
            <a:defRPr sz="1000"/>
          </a:pPr>
          <a:r>
            <a:rPr lang="en-GB" sz="800" b="1" i="0" strike="noStrike">
              <a:solidFill>
                <a:srgbClr val="0000FF"/>
              </a:solidFill>
              <a:latin typeface="Comic Sans MS"/>
            </a:rPr>
            <a:t>8</a:t>
          </a:r>
        </a:p>
      </xdr:txBody>
    </xdr:sp>
    <xdr:clientData/>
  </xdr:twoCellAnchor>
  <xdr:twoCellAnchor>
    <xdr:from>
      <xdr:col>2</xdr:col>
      <xdr:colOff>238125</xdr:colOff>
      <xdr:row>37</xdr:row>
      <xdr:rowOff>304800</xdr:rowOff>
    </xdr:from>
    <xdr:to>
      <xdr:col>3</xdr:col>
      <xdr:colOff>152400</xdr:colOff>
      <xdr:row>39</xdr:row>
      <xdr:rowOff>104775</xdr:rowOff>
    </xdr:to>
    <xdr:sp macro="" textlink="">
      <xdr:nvSpPr>
        <xdr:cNvPr id="106" name="Text Box 320"/>
        <xdr:cNvSpPr txBox="1">
          <a:spLocks noChangeArrowheads="1"/>
        </xdr:cNvSpPr>
      </xdr:nvSpPr>
      <xdr:spPr bwMode="auto">
        <a:xfrm>
          <a:off x="942975" y="20878800"/>
          <a:ext cx="266700" cy="4286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1</a:t>
          </a:r>
        </a:p>
      </xdr:txBody>
    </xdr:sp>
    <xdr:clientData/>
  </xdr:twoCellAnchor>
  <xdr:twoCellAnchor>
    <xdr:from>
      <xdr:col>1</xdr:col>
      <xdr:colOff>47625</xdr:colOff>
      <xdr:row>40</xdr:row>
      <xdr:rowOff>66675</xdr:rowOff>
    </xdr:from>
    <xdr:to>
      <xdr:col>2</xdr:col>
      <xdr:colOff>295275</xdr:colOff>
      <xdr:row>41</xdr:row>
      <xdr:rowOff>571500</xdr:rowOff>
    </xdr:to>
    <xdr:sp macro="" textlink="">
      <xdr:nvSpPr>
        <xdr:cNvPr id="107" name="Text Box 321"/>
        <xdr:cNvSpPr txBox="1">
          <a:spLocks noChangeArrowheads="1"/>
        </xdr:cNvSpPr>
      </xdr:nvSpPr>
      <xdr:spPr bwMode="auto">
        <a:xfrm>
          <a:off x="400050" y="21583650"/>
          <a:ext cx="600075" cy="1114425"/>
        </a:xfrm>
        <a:prstGeom prst="rect">
          <a:avLst/>
        </a:prstGeom>
        <a:solidFill>
          <a:srgbClr val="FF0000"/>
        </a:solidFill>
        <a:ln w="9525">
          <a:noFill/>
          <a:miter lim="800000"/>
          <a:headEnd/>
          <a:tailEnd/>
        </a:ln>
        <a:effectLst/>
      </xdr:spPr>
      <xdr:txBody>
        <a:bodyPr vertOverflow="clip" wrap="square" lIns="36576" tIns="41148" rIns="36576" bIns="41148" anchor="ctr" upright="1"/>
        <a:lstStyle/>
        <a:p>
          <a:pPr algn="ctr" rtl="0">
            <a:defRPr sz="1000"/>
          </a:pPr>
          <a:r>
            <a:rPr lang="el-GR" sz="1200" b="1" i="0" strike="noStrike">
              <a:solidFill>
                <a:srgbClr val="0000FF"/>
              </a:solidFill>
              <a:latin typeface="Comic Sans MS"/>
            </a:rPr>
            <a:t>1 </a:t>
          </a:r>
          <a:r>
            <a:rPr lang="el-GR" sz="1100" b="1" i="0" strike="noStrike">
              <a:solidFill>
                <a:srgbClr val="0000FF"/>
              </a:solidFill>
              <a:latin typeface="Comic Sans MS"/>
            </a:rPr>
            <a:t>ακέραια</a:t>
          </a:r>
          <a:r>
            <a:rPr lang="el-GR" sz="1200" b="1" i="0" strike="noStrike">
              <a:solidFill>
                <a:srgbClr val="0000FF"/>
              </a:solidFill>
              <a:latin typeface="Comic Sans MS"/>
            </a:rPr>
            <a:t> μονάδα</a:t>
          </a:r>
        </a:p>
      </xdr:txBody>
    </xdr:sp>
    <xdr:clientData/>
  </xdr:twoCellAnchor>
  <xdr:twoCellAnchor>
    <xdr:from>
      <xdr:col>4</xdr:col>
      <xdr:colOff>76200</xdr:colOff>
      <xdr:row>40</xdr:row>
      <xdr:rowOff>295275</xdr:rowOff>
    </xdr:from>
    <xdr:to>
      <xdr:col>4</xdr:col>
      <xdr:colOff>295275</xdr:colOff>
      <xdr:row>41</xdr:row>
      <xdr:rowOff>228600</xdr:rowOff>
    </xdr:to>
    <xdr:sp macro="" textlink="">
      <xdr:nvSpPr>
        <xdr:cNvPr id="108" name="Text Box 322"/>
        <xdr:cNvSpPr txBox="1">
          <a:spLocks noChangeArrowheads="1"/>
        </xdr:cNvSpPr>
      </xdr:nvSpPr>
      <xdr:spPr bwMode="auto">
        <a:xfrm>
          <a:off x="1485900" y="21812250"/>
          <a:ext cx="219075" cy="542925"/>
        </a:xfrm>
        <a:prstGeom prst="rect">
          <a:avLst/>
        </a:prstGeom>
        <a:solidFill>
          <a:srgbClr val="FF00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2</a:t>
          </a:r>
        </a:p>
      </xdr:txBody>
    </xdr:sp>
    <xdr:clientData/>
  </xdr:twoCellAnchor>
  <xdr:twoCellAnchor>
    <xdr:from>
      <xdr:col>10</xdr:col>
      <xdr:colOff>247650</xdr:colOff>
      <xdr:row>38</xdr:row>
      <xdr:rowOff>0</xdr:rowOff>
    </xdr:from>
    <xdr:to>
      <xdr:col>11</xdr:col>
      <xdr:colOff>161925</xdr:colOff>
      <xdr:row>39</xdr:row>
      <xdr:rowOff>114300</xdr:rowOff>
    </xdr:to>
    <xdr:sp macro="" textlink="">
      <xdr:nvSpPr>
        <xdr:cNvPr id="109" name="Text Box 323"/>
        <xdr:cNvSpPr txBox="1">
          <a:spLocks noChangeArrowheads="1"/>
        </xdr:cNvSpPr>
      </xdr:nvSpPr>
      <xdr:spPr bwMode="auto">
        <a:xfrm>
          <a:off x="3771900" y="20888325"/>
          <a:ext cx="266700" cy="4286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1</a:t>
          </a:r>
        </a:p>
      </xdr:txBody>
    </xdr:sp>
    <xdr:clientData/>
  </xdr:twoCellAnchor>
  <xdr:twoCellAnchor>
    <xdr:from>
      <xdr:col>8</xdr:col>
      <xdr:colOff>47625</xdr:colOff>
      <xdr:row>40</xdr:row>
      <xdr:rowOff>66675</xdr:rowOff>
    </xdr:from>
    <xdr:to>
      <xdr:col>9</xdr:col>
      <xdr:colOff>295275</xdr:colOff>
      <xdr:row>41</xdr:row>
      <xdr:rowOff>571500</xdr:rowOff>
    </xdr:to>
    <xdr:sp macro="" textlink="">
      <xdr:nvSpPr>
        <xdr:cNvPr id="110" name="Text Box 324"/>
        <xdr:cNvSpPr txBox="1">
          <a:spLocks noChangeArrowheads="1"/>
        </xdr:cNvSpPr>
      </xdr:nvSpPr>
      <xdr:spPr bwMode="auto">
        <a:xfrm>
          <a:off x="2867025" y="21583650"/>
          <a:ext cx="600075" cy="1114425"/>
        </a:xfrm>
        <a:prstGeom prst="rect">
          <a:avLst/>
        </a:prstGeom>
        <a:solidFill>
          <a:srgbClr val="00FF00"/>
        </a:solidFill>
        <a:ln w="9525">
          <a:noFill/>
          <a:miter lim="800000"/>
          <a:headEnd/>
          <a:tailEnd/>
        </a:ln>
        <a:effectLst/>
      </xdr:spPr>
      <xdr:txBody>
        <a:bodyPr vertOverflow="clip" wrap="square" lIns="36576" tIns="41148" rIns="36576" bIns="41148" anchor="ctr" upright="1"/>
        <a:lstStyle/>
        <a:p>
          <a:pPr algn="ctr" rtl="0">
            <a:defRPr sz="1000"/>
          </a:pPr>
          <a:r>
            <a:rPr lang="el-GR" sz="1200" b="1" i="0" strike="noStrike">
              <a:solidFill>
                <a:srgbClr val="0000FF"/>
              </a:solidFill>
              <a:latin typeface="Comic Sans MS"/>
            </a:rPr>
            <a:t>1 </a:t>
          </a:r>
          <a:r>
            <a:rPr lang="el-GR" sz="1100" b="1" i="0" strike="noStrike">
              <a:solidFill>
                <a:srgbClr val="0000FF"/>
              </a:solidFill>
              <a:latin typeface="Comic Sans MS"/>
            </a:rPr>
            <a:t>ακέραια</a:t>
          </a:r>
          <a:r>
            <a:rPr lang="el-GR" sz="1200" b="1" i="0" strike="noStrike">
              <a:solidFill>
                <a:srgbClr val="0000FF"/>
              </a:solidFill>
              <a:latin typeface="Comic Sans MS"/>
            </a:rPr>
            <a:t> μονάδα</a:t>
          </a:r>
        </a:p>
      </xdr:txBody>
    </xdr:sp>
    <xdr:clientData/>
  </xdr:twoCellAnchor>
  <xdr:twoCellAnchor>
    <xdr:from>
      <xdr:col>11</xdr:col>
      <xdr:colOff>66675</xdr:colOff>
      <xdr:row>40</xdr:row>
      <xdr:rowOff>47625</xdr:rowOff>
    </xdr:from>
    <xdr:to>
      <xdr:col>11</xdr:col>
      <xdr:colOff>285750</xdr:colOff>
      <xdr:row>40</xdr:row>
      <xdr:rowOff>590550</xdr:rowOff>
    </xdr:to>
    <xdr:sp macro="" textlink="">
      <xdr:nvSpPr>
        <xdr:cNvPr id="111" name="Text Box 325"/>
        <xdr:cNvSpPr txBox="1">
          <a:spLocks noChangeArrowheads="1"/>
        </xdr:cNvSpPr>
      </xdr:nvSpPr>
      <xdr:spPr bwMode="auto">
        <a:xfrm>
          <a:off x="3943350" y="21564600"/>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4</a:t>
          </a:r>
        </a:p>
      </xdr:txBody>
    </xdr:sp>
    <xdr:clientData/>
  </xdr:twoCellAnchor>
  <xdr:twoCellAnchor>
    <xdr:from>
      <xdr:col>17</xdr:col>
      <xdr:colOff>9525</xdr:colOff>
      <xdr:row>39</xdr:row>
      <xdr:rowOff>295275</xdr:rowOff>
    </xdr:from>
    <xdr:to>
      <xdr:col>18</xdr:col>
      <xdr:colOff>9525</xdr:colOff>
      <xdr:row>40</xdr:row>
      <xdr:rowOff>600075</xdr:rowOff>
    </xdr:to>
    <xdr:sp macro="" textlink="">
      <xdr:nvSpPr>
        <xdr:cNvPr id="112" name="AutoShape 326"/>
        <xdr:cNvSpPr>
          <a:spLocks noChangeArrowheads="1"/>
        </xdr:cNvSpPr>
      </xdr:nvSpPr>
      <xdr:spPr bwMode="auto">
        <a:xfrm>
          <a:off x="6000750" y="21497925"/>
          <a:ext cx="352425" cy="619125"/>
        </a:xfrm>
        <a:prstGeom prst="rtTriangle">
          <a:avLst/>
        </a:prstGeom>
        <a:solidFill>
          <a:srgbClr val="00FF00"/>
        </a:solidFill>
        <a:ln w="22225">
          <a:solidFill>
            <a:srgbClr val="000000"/>
          </a:solidFill>
          <a:miter lim="800000"/>
          <a:headEnd/>
          <a:tailEnd/>
        </a:ln>
      </xdr:spPr>
    </xdr:sp>
    <xdr:clientData/>
  </xdr:twoCellAnchor>
  <xdr:twoCellAnchor>
    <xdr:from>
      <xdr:col>14</xdr:col>
      <xdr:colOff>28575</xdr:colOff>
      <xdr:row>40</xdr:row>
      <xdr:rowOff>28575</xdr:rowOff>
    </xdr:from>
    <xdr:to>
      <xdr:col>15</xdr:col>
      <xdr:colOff>276225</xdr:colOff>
      <xdr:row>41</xdr:row>
      <xdr:rowOff>533400</xdr:rowOff>
    </xdr:to>
    <xdr:sp macro="" textlink="">
      <xdr:nvSpPr>
        <xdr:cNvPr id="113" name="Text Box 327"/>
        <xdr:cNvSpPr txBox="1">
          <a:spLocks noChangeArrowheads="1"/>
        </xdr:cNvSpPr>
      </xdr:nvSpPr>
      <xdr:spPr bwMode="auto">
        <a:xfrm>
          <a:off x="4962525" y="21545550"/>
          <a:ext cx="600075" cy="1114425"/>
        </a:xfrm>
        <a:prstGeom prst="rect">
          <a:avLst/>
        </a:prstGeom>
        <a:solidFill>
          <a:srgbClr val="00FF00"/>
        </a:solidFill>
        <a:ln w="9525">
          <a:noFill/>
          <a:miter lim="800000"/>
          <a:headEnd/>
          <a:tailEnd/>
        </a:ln>
        <a:effectLst/>
      </xdr:spPr>
      <xdr:txBody>
        <a:bodyPr vertOverflow="clip" wrap="square" lIns="36576" tIns="41148" rIns="36576" bIns="41148" anchor="ctr" upright="1"/>
        <a:lstStyle/>
        <a:p>
          <a:pPr algn="ctr" rtl="0">
            <a:defRPr sz="1000"/>
          </a:pPr>
          <a:r>
            <a:rPr lang="el-GR" sz="1200" b="1" i="0" strike="noStrike">
              <a:solidFill>
                <a:srgbClr val="0000FF"/>
              </a:solidFill>
              <a:latin typeface="Comic Sans MS"/>
            </a:rPr>
            <a:t>1 </a:t>
          </a:r>
          <a:r>
            <a:rPr lang="el-GR" sz="1100" b="1" i="0" strike="noStrike">
              <a:solidFill>
                <a:srgbClr val="0000FF"/>
              </a:solidFill>
              <a:latin typeface="Comic Sans MS"/>
            </a:rPr>
            <a:t>ακέραια</a:t>
          </a:r>
          <a:r>
            <a:rPr lang="el-GR" sz="1200" b="1" i="0" strike="noStrike">
              <a:solidFill>
                <a:srgbClr val="0000FF"/>
              </a:solidFill>
              <a:latin typeface="Comic Sans MS"/>
            </a:rPr>
            <a:t> μονάδα</a:t>
          </a:r>
        </a:p>
      </xdr:txBody>
    </xdr:sp>
    <xdr:clientData/>
  </xdr:twoCellAnchor>
  <xdr:twoCellAnchor>
    <xdr:from>
      <xdr:col>16</xdr:col>
      <xdr:colOff>457200</xdr:colOff>
      <xdr:row>37</xdr:row>
      <xdr:rowOff>219075</xdr:rowOff>
    </xdr:from>
    <xdr:to>
      <xdr:col>16</xdr:col>
      <xdr:colOff>657225</xdr:colOff>
      <xdr:row>39</xdr:row>
      <xdr:rowOff>161925</xdr:rowOff>
    </xdr:to>
    <xdr:sp macro="" textlink="">
      <xdr:nvSpPr>
        <xdr:cNvPr id="114" name="Text Box 328"/>
        <xdr:cNvSpPr txBox="1">
          <a:spLocks noChangeArrowheads="1"/>
        </xdr:cNvSpPr>
      </xdr:nvSpPr>
      <xdr:spPr bwMode="auto">
        <a:xfrm>
          <a:off x="5991225" y="20793075"/>
          <a:ext cx="0"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2</a:t>
          </a:r>
        </a:p>
        <a:p>
          <a:pPr algn="l" rtl="0">
            <a:defRPr sz="1000"/>
          </a:pPr>
          <a:r>
            <a:rPr lang="en-GB" sz="1400" b="1" i="0" strike="noStrike">
              <a:solidFill>
                <a:srgbClr val="000000"/>
              </a:solidFill>
              <a:latin typeface="Comic Sans MS"/>
            </a:rPr>
            <a:t>4</a:t>
          </a:r>
        </a:p>
      </xdr:txBody>
    </xdr:sp>
    <xdr:clientData/>
  </xdr:twoCellAnchor>
  <xdr:twoCellAnchor>
    <xdr:from>
      <xdr:col>17</xdr:col>
      <xdr:colOff>152400</xdr:colOff>
      <xdr:row>37</xdr:row>
      <xdr:rowOff>257175</xdr:rowOff>
    </xdr:from>
    <xdr:to>
      <xdr:col>18</xdr:col>
      <xdr:colOff>66675</xdr:colOff>
      <xdr:row>39</xdr:row>
      <xdr:rowOff>200025</xdr:rowOff>
    </xdr:to>
    <xdr:sp macro="" textlink="">
      <xdr:nvSpPr>
        <xdr:cNvPr id="115" name="Text Box 329"/>
        <xdr:cNvSpPr txBox="1">
          <a:spLocks noChangeArrowheads="1"/>
        </xdr:cNvSpPr>
      </xdr:nvSpPr>
      <xdr:spPr bwMode="auto">
        <a:xfrm>
          <a:off x="6143625" y="20831175"/>
          <a:ext cx="266700"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1</a:t>
          </a:r>
        </a:p>
        <a:p>
          <a:pPr algn="l" rtl="0">
            <a:defRPr sz="1000"/>
          </a:pPr>
          <a:r>
            <a:rPr lang="en-GB" sz="1400" b="1" i="0" strike="noStrike">
              <a:solidFill>
                <a:srgbClr val="000000"/>
              </a:solidFill>
              <a:latin typeface="Comic Sans MS"/>
            </a:rPr>
            <a:t>8</a:t>
          </a:r>
        </a:p>
      </xdr:txBody>
    </xdr:sp>
    <xdr:clientData/>
  </xdr:twoCellAnchor>
  <xdr:twoCellAnchor>
    <xdr:from>
      <xdr:col>16</xdr:col>
      <xdr:colOff>247650</xdr:colOff>
      <xdr:row>38</xdr:row>
      <xdr:rowOff>0</xdr:rowOff>
    </xdr:from>
    <xdr:to>
      <xdr:col>17</xdr:col>
      <xdr:colOff>161925</xdr:colOff>
      <xdr:row>39</xdr:row>
      <xdr:rowOff>114300</xdr:rowOff>
    </xdr:to>
    <xdr:sp macro="" textlink="">
      <xdr:nvSpPr>
        <xdr:cNvPr id="116" name="Text Box 330"/>
        <xdr:cNvSpPr txBox="1">
          <a:spLocks noChangeArrowheads="1"/>
        </xdr:cNvSpPr>
      </xdr:nvSpPr>
      <xdr:spPr bwMode="auto">
        <a:xfrm>
          <a:off x="5886450" y="20888325"/>
          <a:ext cx="266700" cy="4286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1</a:t>
          </a:r>
        </a:p>
      </xdr:txBody>
    </xdr:sp>
    <xdr:clientData/>
  </xdr:twoCellAnchor>
  <xdr:twoCellAnchor>
    <xdr:from>
      <xdr:col>17</xdr:col>
      <xdr:colOff>66675</xdr:colOff>
      <xdr:row>40</xdr:row>
      <xdr:rowOff>257175</xdr:rowOff>
    </xdr:from>
    <xdr:to>
      <xdr:col>17</xdr:col>
      <xdr:colOff>190500</xdr:colOff>
      <xdr:row>40</xdr:row>
      <xdr:rowOff>590550</xdr:rowOff>
    </xdr:to>
    <xdr:sp macro="" textlink="">
      <xdr:nvSpPr>
        <xdr:cNvPr id="117" name="Text Box 331"/>
        <xdr:cNvSpPr txBox="1">
          <a:spLocks noChangeArrowheads="1"/>
        </xdr:cNvSpPr>
      </xdr:nvSpPr>
      <xdr:spPr bwMode="auto">
        <a:xfrm>
          <a:off x="6057900" y="21774150"/>
          <a:ext cx="123825" cy="333375"/>
        </a:xfrm>
        <a:prstGeom prst="rect">
          <a:avLst/>
        </a:prstGeom>
        <a:solidFill>
          <a:srgbClr val="00FF00"/>
        </a:solidFill>
        <a:ln w="9525">
          <a:noFill/>
          <a:miter lim="800000"/>
          <a:headEnd/>
          <a:tailEnd/>
        </a:ln>
        <a:effectLst/>
      </xdr:spPr>
      <xdr:txBody>
        <a:bodyPr vertOverflow="clip" wrap="square" lIns="27432" tIns="32004" rIns="0" bIns="0" anchor="t" upright="1"/>
        <a:lstStyle/>
        <a:p>
          <a:pPr algn="l" rtl="0">
            <a:defRPr sz="1000"/>
          </a:pPr>
          <a:r>
            <a:rPr lang="en-GB" sz="800" b="1" i="0" u="sng" strike="noStrike">
              <a:solidFill>
                <a:srgbClr val="0000FF"/>
              </a:solidFill>
              <a:latin typeface="Comic Sans MS"/>
            </a:rPr>
            <a:t>1</a:t>
          </a:r>
        </a:p>
        <a:p>
          <a:pPr algn="l" rtl="0">
            <a:defRPr sz="1000"/>
          </a:pPr>
          <a:r>
            <a:rPr lang="en-GB" sz="800" b="1" i="0" strike="noStrike">
              <a:solidFill>
                <a:srgbClr val="0000FF"/>
              </a:solidFill>
              <a:latin typeface="Comic Sans MS"/>
            </a:rPr>
            <a:t>8</a:t>
          </a:r>
        </a:p>
      </xdr:txBody>
    </xdr:sp>
    <xdr:clientData/>
  </xdr:twoCellAnchor>
  <xdr:twoCellAnchor>
    <xdr:from>
      <xdr:col>2</xdr:col>
      <xdr:colOff>257175</xdr:colOff>
      <xdr:row>38</xdr:row>
      <xdr:rowOff>266700</xdr:rowOff>
    </xdr:from>
    <xdr:to>
      <xdr:col>2</xdr:col>
      <xdr:colOff>257175</xdr:colOff>
      <xdr:row>39</xdr:row>
      <xdr:rowOff>228600</xdr:rowOff>
    </xdr:to>
    <xdr:sp macro="" textlink="">
      <xdr:nvSpPr>
        <xdr:cNvPr id="118" name="Line 334"/>
        <xdr:cNvSpPr>
          <a:spLocks noChangeShapeType="1"/>
        </xdr:cNvSpPr>
      </xdr:nvSpPr>
      <xdr:spPr bwMode="auto">
        <a:xfrm>
          <a:off x="962025" y="21155025"/>
          <a:ext cx="0" cy="276225"/>
        </a:xfrm>
        <a:prstGeom prst="line">
          <a:avLst/>
        </a:prstGeom>
        <a:noFill/>
        <a:ln w="9525">
          <a:solidFill>
            <a:srgbClr val="000000"/>
          </a:solidFill>
          <a:round/>
          <a:headEnd/>
          <a:tailEnd type="triangle" w="med" len="med"/>
        </a:ln>
      </xdr:spPr>
    </xdr:sp>
    <xdr:clientData/>
  </xdr:twoCellAnchor>
  <xdr:twoCellAnchor>
    <xdr:from>
      <xdr:col>2</xdr:col>
      <xdr:colOff>19050</xdr:colOff>
      <xdr:row>66</xdr:row>
      <xdr:rowOff>104775</xdr:rowOff>
    </xdr:from>
    <xdr:to>
      <xdr:col>2</xdr:col>
      <xdr:colOff>238125</xdr:colOff>
      <xdr:row>68</xdr:row>
      <xdr:rowOff>19050</xdr:rowOff>
    </xdr:to>
    <xdr:sp macro="" textlink="">
      <xdr:nvSpPr>
        <xdr:cNvPr id="119" name="Text Box 335"/>
        <xdr:cNvSpPr txBox="1">
          <a:spLocks noChangeArrowheads="1"/>
        </xdr:cNvSpPr>
      </xdr:nvSpPr>
      <xdr:spPr bwMode="auto">
        <a:xfrm>
          <a:off x="723900" y="35042475"/>
          <a:ext cx="219075" cy="5429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FF0000"/>
              </a:solidFill>
              <a:latin typeface="Comic Sans MS"/>
            </a:rPr>
            <a:t>=</a:t>
          </a:r>
        </a:p>
      </xdr:txBody>
    </xdr:sp>
    <xdr:clientData/>
  </xdr:twoCellAnchor>
  <xdr:twoCellAnchor>
    <xdr:from>
      <xdr:col>3</xdr:col>
      <xdr:colOff>47625</xdr:colOff>
      <xdr:row>117</xdr:row>
      <xdr:rowOff>38100</xdr:rowOff>
    </xdr:from>
    <xdr:to>
      <xdr:col>3</xdr:col>
      <xdr:colOff>266700</xdr:colOff>
      <xdr:row>118</xdr:row>
      <xdr:rowOff>238125</xdr:rowOff>
    </xdr:to>
    <xdr:sp macro="" textlink="">
      <xdr:nvSpPr>
        <xdr:cNvPr id="120" name="Text Box 338"/>
        <xdr:cNvSpPr txBox="1">
          <a:spLocks noChangeArrowheads="1"/>
        </xdr:cNvSpPr>
      </xdr:nvSpPr>
      <xdr:spPr bwMode="auto">
        <a:xfrm>
          <a:off x="1104900" y="542353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2</xdr:col>
      <xdr:colOff>19050</xdr:colOff>
      <xdr:row>83</xdr:row>
      <xdr:rowOff>104775</xdr:rowOff>
    </xdr:from>
    <xdr:to>
      <xdr:col>2</xdr:col>
      <xdr:colOff>238125</xdr:colOff>
      <xdr:row>84</xdr:row>
      <xdr:rowOff>304800</xdr:rowOff>
    </xdr:to>
    <xdr:sp macro="" textlink="">
      <xdr:nvSpPr>
        <xdr:cNvPr id="121" name="Text Box 362"/>
        <xdr:cNvSpPr txBox="1">
          <a:spLocks noChangeArrowheads="1"/>
        </xdr:cNvSpPr>
      </xdr:nvSpPr>
      <xdr:spPr bwMode="auto">
        <a:xfrm>
          <a:off x="723900" y="4061460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2</xdr:col>
      <xdr:colOff>19050</xdr:colOff>
      <xdr:row>88</xdr:row>
      <xdr:rowOff>104775</xdr:rowOff>
    </xdr:from>
    <xdr:to>
      <xdr:col>2</xdr:col>
      <xdr:colOff>238125</xdr:colOff>
      <xdr:row>89</xdr:row>
      <xdr:rowOff>304800</xdr:rowOff>
    </xdr:to>
    <xdr:sp macro="" textlink="">
      <xdr:nvSpPr>
        <xdr:cNvPr id="122" name="Text Box 364"/>
        <xdr:cNvSpPr txBox="1">
          <a:spLocks noChangeArrowheads="1"/>
        </xdr:cNvSpPr>
      </xdr:nvSpPr>
      <xdr:spPr bwMode="auto">
        <a:xfrm>
          <a:off x="723900" y="420814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8</xdr:col>
      <xdr:colOff>19050</xdr:colOff>
      <xdr:row>88</xdr:row>
      <xdr:rowOff>104775</xdr:rowOff>
    </xdr:from>
    <xdr:to>
      <xdr:col>8</xdr:col>
      <xdr:colOff>238125</xdr:colOff>
      <xdr:row>89</xdr:row>
      <xdr:rowOff>295275</xdr:rowOff>
    </xdr:to>
    <xdr:sp macro="" textlink="">
      <xdr:nvSpPr>
        <xdr:cNvPr id="123" name="Text Box 365"/>
        <xdr:cNvSpPr txBox="1">
          <a:spLocks noChangeArrowheads="1"/>
        </xdr:cNvSpPr>
      </xdr:nvSpPr>
      <xdr:spPr bwMode="auto">
        <a:xfrm>
          <a:off x="2838450" y="42081450"/>
          <a:ext cx="219075" cy="5048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14</xdr:col>
      <xdr:colOff>19050</xdr:colOff>
      <xdr:row>88</xdr:row>
      <xdr:rowOff>104775</xdr:rowOff>
    </xdr:from>
    <xdr:to>
      <xdr:col>14</xdr:col>
      <xdr:colOff>238125</xdr:colOff>
      <xdr:row>89</xdr:row>
      <xdr:rowOff>285750</xdr:rowOff>
    </xdr:to>
    <xdr:sp macro="" textlink="">
      <xdr:nvSpPr>
        <xdr:cNvPr id="124" name="Text Box 366"/>
        <xdr:cNvSpPr txBox="1">
          <a:spLocks noChangeArrowheads="1"/>
        </xdr:cNvSpPr>
      </xdr:nvSpPr>
      <xdr:spPr bwMode="auto">
        <a:xfrm>
          <a:off x="4953000" y="42081450"/>
          <a:ext cx="219075" cy="49530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8</xdr:col>
      <xdr:colOff>19050</xdr:colOff>
      <xdr:row>88</xdr:row>
      <xdr:rowOff>104775</xdr:rowOff>
    </xdr:from>
    <xdr:to>
      <xdr:col>8</xdr:col>
      <xdr:colOff>238125</xdr:colOff>
      <xdr:row>89</xdr:row>
      <xdr:rowOff>304800</xdr:rowOff>
    </xdr:to>
    <xdr:sp macro="" textlink="">
      <xdr:nvSpPr>
        <xdr:cNvPr id="125" name="Text Box 373"/>
        <xdr:cNvSpPr txBox="1">
          <a:spLocks noChangeArrowheads="1"/>
        </xdr:cNvSpPr>
      </xdr:nvSpPr>
      <xdr:spPr bwMode="auto">
        <a:xfrm>
          <a:off x="2838450" y="420814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14</xdr:col>
      <xdr:colOff>19050</xdr:colOff>
      <xdr:row>88</xdr:row>
      <xdr:rowOff>104775</xdr:rowOff>
    </xdr:from>
    <xdr:to>
      <xdr:col>14</xdr:col>
      <xdr:colOff>238125</xdr:colOff>
      <xdr:row>89</xdr:row>
      <xdr:rowOff>304800</xdr:rowOff>
    </xdr:to>
    <xdr:sp macro="" textlink="">
      <xdr:nvSpPr>
        <xdr:cNvPr id="126" name="Text Box 375"/>
        <xdr:cNvSpPr txBox="1">
          <a:spLocks noChangeArrowheads="1"/>
        </xdr:cNvSpPr>
      </xdr:nvSpPr>
      <xdr:spPr bwMode="auto">
        <a:xfrm>
          <a:off x="4953000" y="420814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0</xdr:col>
      <xdr:colOff>361950</xdr:colOff>
      <xdr:row>96</xdr:row>
      <xdr:rowOff>257175</xdr:rowOff>
    </xdr:from>
    <xdr:to>
      <xdr:col>0</xdr:col>
      <xdr:colOff>561975</xdr:colOff>
      <xdr:row>98</xdr:row>
      <xdr:rowOff>200025</xdr:rowOff>
    </xdr:to>
    <xdr:sp macro="" textlink="">
      <xdr:nvSpPr>
        <xdr:cNvPr id="127" name="Text Box 377"/>
        <xdr:cNvSpPr txBox="1">
          <a:spLocks noChangeArrowheads="1"/>
        </xdr:cNvSpPr>
      </xdr:nvSpPr>
      <xdr:spPr bwMode="auto">
        <a:xfrm>
          <a:off x="352425" y="46615350"/>
          <a:ext cx="0" cy="11906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FF0000"/>
              </a:solidFill>
              <a:latin typeface="Comic Sans MS"/>
            </a:rPr>
            <a:t>1</a:t>
          </a:r>
        </a:p>
        <a:p>
          <a:pPr algn="l" rtl="0">
            <a:defRPr sz="1000"/>
          </a:pPr>
          <a:r>
            <a:rPr lang="en-GB" sz="1400" b="1" i="0" strike="noStrike">
              <a:solidFill>
                <a:srgbClr val="FF0000"/>
              </a:solidFill>
              <a:latin typeface="Comic Sans MS"/>
            </a:rPr>
            <a:t>2</a:t>
          </a:r>
        </a:p>
      </xdr:txBody>
    </xdr:sp>
    <xdr:clientData/>
  </xdr:twoCellAnchor>
  <xdr:twoCellAnchor>
    <xdr:from>
      <xdr:col>7</xdr:col>
      <xdr:colOff>419100</xdr:colOff>
      <xdr:row>96</xdr:row>
      <xdr:rowOff>219075</xdr:rowOff>
    </xdr:from>
    <xdr:to>
      <xdr:col>7</xdr:col>
      <xdr:colOff>619125</xdr:colOff>
      <xdr:row>98</xdr:row>
      <xdr:rowOff>161925</xdr:rowOff>
    </xdr:to>
    <xdr:sp macro="" textlink="">
      <xdr:nvSpPr>
        <xdr:cNvPr id="128" name="Text Box 378"/>
        <xdr:cNvSpPr txBox="1">
          <a:spLocks noChangeArrowheads="1"/>
        </xdr:cNvSpPr>
      </xdr:nvSpPr>
      <xdr:spPr bwMode="auto">
        <a:xfrm>
          <a:off x="2819400" y="46577250"/>
          <a:ext cx="0" cy="11906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2</a:t>
          </a:r>
        </a:p>
        <a:p>
          <a:pPr algn="l" rtl="0">
            <a:defRPr sz="1000"/>
          </a:pPr>
          <a:r>
            <a:rPr lang="en-GB" sz="1400" b="1" i="0" strike="noStrike">
              <a:solidFill>
                <a:srgbClr val="00CCFF"/>
              </a:solidFill>
              <a:latin typeface="Comic Sans MS"/>
            </a:rPr>
            <a:t>4</a:t>
          </a:r>
        </a:p>
      </xdr:txBody>
    </xdr:sp>
    <xdr:clientData/>
  </xdr:twoCellAnchor>
  <xdr:twoCellAnchor>
    <xdr:from>
      <xdr:col>15</xdr:col>
      <xdr:colOff>333375</xdr:colOff>
      <xdr:row>107</xdr:row>
      <xdr:rowOff>247650</xdr:rowOff>
    </xdr:from>
    <xdr:to>
      <xdr:col>18</xdr:col>
      <xdr:colOff>285750</xdr:colOff>
      <xdr:row>113</xdr:row>
      <xdr:rowOff>209550</xdr:rowOff>
    </xdr:to>
    <xdr:pic>
      <xdr:nvPicPr>
        <xdr:cNvPr id="129" name="Picture 379"/>
        <xdr:cNvPicPr>
          <a:picLocks noChangeAspect="1" noChangeArrowheads="1"/>
        </xdr:cNvPicPr>
      </xdr:nvPicPr>
      <xdr:blipFill>
        <a:blip xmlns:r="http://schemas.openxmlformats.org/officeDocument/2006/relationships" r:embed="rId6" cstate="print"/>
        <a:srcRect/>
        <a:stretch>
          <a:fillRect/>
        </a:stretch>
      </xdr:blipFill>
      <xdr:spPr bwMode="auto">
        <a:xfrm>
          <a:off x="5619750" y="50596800"/>
          <a:ext cx="1009650" cy="2657475"/>
        </a:xfrm>
        <a:prstGeom prst="rect">
          <a:avLst/>
        </a:prstGeom>
        <a:noFill/>
        <a:ln w="9525">
          <a:noFill/>
          <a:miter lim="800000"/>
          <a:headEnd/>
          <a:tailEnd/>
        </a:ln>
      </xdr:spPr>
    </xdr:pic>
    <xdr:clientData/>
  </xdr:twoCellAnchor>
  <xdr:twoCellAnchor>
    <xdr:from>
      <xdr:col>0</xdr:col>
      <xdr:colOff>361950</xdr:colOff>
      <xdr:row>96</xdr:row>
      <xdr:rowOff>257175</xdr:rowOff>
    </xdr:from>
    <xdr:to>
      <xdr:col>0</xdr:col>
      <xdr:colOff>561975</xdr:colOff>
      <xdr:row>98</xdr:row>
      <xdr:rowOff>200025</xdr:rowOff>
    </xdr:to>
    <xdr:sp macro="" textlink="">
      <xdr:nvSpPr>
        <xdr:cNvPr id="130" name="Text Box 380"/>
        <xdr:cNvSpPr txBox="1">
          <a:spLocks noChangeArrowheads="1"/>
        </xdr:cNvSpPr>
      </xdr:nvSpPr>
      <xdr:spPr bwMode="auto">
        <a:xfrm>
          <a:off x="352425" y="46615350"/>
          <a:ext cx="0" cy="11906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FF0000"/>
              </a:solidFill>
              <a:latin typeface="Comic Sans MS"/>
            </a:rPr>
            <a:t>1</a:t>
          </a:r>
        </a:p>
        <a:p>
          <a:pPr algn="l" rtl="0">
            <a:defRPr sz="1000"/>
          </a:pPr>
          <a:r>
            <a:rPr lang="en-GB" sz="1400" b="1" i="0" strike="noStrike">
              <a:solidFill>
                <a:srgbClr val="FF0000"/>
              </a:solidFill>
              <a:latin typeface="Comic Sans MS"/>
            </a:rPr>
            <a:t>2</a:t>
          </a:r>
        </a:p>
      </xdr:txBody>
    </xdr:sp>
    <xdr:clientData/>
  </xdr:twoCellAnchor>
  <xdr:twoCellAnchor>
    <xdr:from>
      <xdr:col>7</xdr:col>
      <xdr:colOff>419100</xdr:colOff>
      <xdr:row>96</xdr:row>
      <xdr:rowOff>219075</xdr:rowOff>
    </xdr:from>
    <xdr:to>
      <xdr:col>7</xdr:col>
      <xdr:colOff>619125</xdr:colOff>
      <xdr:row>98</xdr:row>
      <xdr:rowOff>161925</xdr:rowOff>
    </xdr:to>
    <xdr:sp macro="" textlink="">
      <xdr:nvSpPr>
        <xdr:cNvPr id="131" name="Text Box 381"/>
        <xdr:cNvSpPr txBox="1">
          <a:spLocks noChangeArrowheads="1"/>
        </xdr:cNvSpPr>
      </xdr:nvSpPr>
      <xdr:spPr bwMode="auto">
        <a:xfrm>
          <a:off x="2819400" y="46577250"/>
          <a:ext cx="0" cy="11906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2</a:t>
          </a:r>
        </a:p>
        <a:p>
          <a:pPr algn="l" rtl="0">
            <a:defRPr sz="1000"/>
          </a:pPr>
          <a:r>
            <a:rPr lang="en-GB" sz="1400" b="1" i="0" strike="noStrike">
              <a:solidFill>
                <a:srgbClr val="00CCFF"/>
              </a:solidFill>
              <a:latin typeface="Comic Sans MS"/>
            </a:rPr>
            <a:t>4</a:t>
          </a:r>
        </a:p>
      </xdr:txBody>
    </xdr:sp>
    <xdr:clientData/>
  </xdr:twoCellAnchor>
  <xdr:twoCellAnchor>
    <xdr:from>
      <xdr:col>10</xdr:col>
      <xdr:colOff>123825</xdr:colOff>
      <xdr:row>97</xdr:row>
      <xdr:rowOff>695325</xdr:rowOff>
    </xdr:from>
    <xdr:to>
      <xdr:col>10</xdr:col>
      <xdr:colOff>342900</xdr:colOff>
      <xdr:row>99</xdr:row>
      <xdr:rowOff>28575</xdr:rowOff>
    </xdr:to>
    <xdr:sp macro="" textlink="">
      <xdr:nvSpPr>
        <xdr:cNvPr id="132" name="Text Box 382"/>
        <xdr:cNvSpPr txBox="1">
          <a:spLocks noChangeArrowheads="1"/>
        </xdr:cNvSpPr>
      </xdr:nvSpPr>
      <xdr:spPr bwMode="auto">
        <a:xfrm>
          <a:off x="3648075" y="47367825"/>
          <a:ext cx="219075" cy="5810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1</a:t>
          </a:r>
        </a:p>
        <a:p>
          <a:pPr algn="l" rtl="0">
            <a:defRPr sz="1000"/>
          </a:pPr>
          <a:r>
            <a:rPr lang="en-GB" sz="1400" b="1" i="0" strike="noStrike">
              <a:solidFill>
                <a:srgbClr val="00CCFF"/>
              </a:solidFill>
              <a:latin typeface="Comic Sans MS"/>
            </a:rPr>
            <a:t>2</a:t>
          </a:r>
        </a:p>
      </xdr:txBody>
    </xdr:sp>
    <xdr:clientData/>
  </xdr:twoCellAnchor>
  <xdr:twoCellAnchor>
    <xdr:from>
      <xdr:col>4</xdr:col>
      <xdr:colOff>114300</xdr:colOff>
      <xdr:row>97</xdr:row>
      <xdr:rowOff>28575</xdr:rowOff>
    </xdr:from>
    <xdr:to>
      <xdr:col>7</xdr:col>
      <xdr:colOff>171450</xdr:colOff>
      <xdr:row>98</xdr:row>
      <xdr:rowOff>180975</xdr:rowOff>
    </xdr:to>
    <xdr:sp macro="" textlink="">
      <xdr:nvSpPr>
        <xdr:cNvPr id="133" name="AutoShape 383"/>
        <xdr:cNvSpPr>
          <a:spLocks noChangeArrowheads="1"/>
        </xdr:cNvSpPr>
      </xdr:nvSpPr>
      <xdr:spPr bwMode="auto">
        <a:xfrm>
          <a:off x="1524000" y="46701075"/>
          <a:ext cx="1114425" cy="1085850"/>
        </a:xfrm>
        <a:custGeom>
          <a:avLst/>
          <a:gdLst>
            <a:gd name="G0" fmla="+- 462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462"/>
            <a:gd name="G18" fmla="*/ 462 1 2"/>
            <a:gd name="G19" fmla="+- G18 5400 0"/>
            <a:gd name="G20" fmla="cos G19 11796480"/>
            <a:gd name="G21" fmla="sin G19 11796480"/>
            <a:gd name="G22" fmla="+- G20 10800 0"/>
            <a:gd name="G23" fmla="+- G21 10800 0"/>
            <a:gd name="G24" fmla="+- 10800 0 G20"/>
            <a:gd name="G25" fmla="+- 462 10800 0"/>
            <a:gd name="G26" fmla="?: G9 G17 G25"/>
            <a:gd name="G27" fmla="?: G9 0 21600"/>
            <a:gd name="G28" fmla="cos 10800 11796480"/>
            <a:gd name="G29" fmla="sin 10800 11796480"/>
            <a:gd name="G30" fmla="sin 462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69 w 21600"/>
            <a:gd name="T15" fmla="*/ 10800 h 21600"/>
            <a:gd name="T16" fmla="*/ 10800 w 21600"/>
            <a:gd name="T17" fmla="*/ 10338 h 21600"/>
            <a:gd name="T18" fmla="*/ 16431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338" y="10800"/>
              </a:moveTo>
              <a:cubicBezTo>
                <a:pt x="10338" y="10544"/>
                <a:pt x="10544" y="10338"/>
                <a:pt x="10800" y="10338"/>
              </a:cubicBezTo>
              <a:cubicBezTo>
                <a:pt x="11055" y="10337"/>
                <a:pt x="11261" y="10544"/>
                <a:pt x="11262"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0</xdr:col>
      <xdr:colOff>304800</xdr:colOff>
      <xdr:row>97</xdr:row>
      <xdr:rowOff>19050</xdr:rowOff>
    </xdr:from>
    <xdr:to>
      <xdr:col>4</xdr:col>
      <xdr:colOff>9525</xdr:colOff>
      <xdr:row>98</xdr:row>
      <xdr:rowOff>171450</xdr:rowOff>
    </xdr:to>
    <xdr:sp macro="" textlink="">
      <xdr:nvSpPr>
        <xdr:cNvPr id="134" name="AutoShape 384"/>
        <xdr:cNvSpPr>
          <a:spLocks noChangeArrowheads="1"/>
        </xdr:cNvSpPr>
      </xdr:nvSpPr>
      <xdr:spPr bwMode="auto">
        <a:xfrm>
          <a:off x="304800" y="46691550"/>
          <a:ext cx="1114425" cy="108585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8</xdr:col>
      <xdr:colOff>314325</xdr:colOff>
      <xdr:row>97</xdr:row>
      <xdr:rowOff>28575</xdr:rowOff>
    </xdr:from>
    <xdr:to>
      <xdr:col>12</xdr:col>
      <xdr:colOff>19050</xdr:colOff>
      <xdr:row>98</xdr:row>
      <xdr:rowOff>180975</xdr:rowOff>
    </xdr:to>
    <xdr:sp macro="" textlink="">
      <xdr:nvSpPr>
        <xdr:cNvPr id="135" name="AutoShape 385"/>
        <xdr:cNvSpPr>
          <a:spLocks noChangeArrowheads="1"/>
        </xdr:cNvSpPr>
      </xdr:nvSpPr>
      <xdr:spPr bwMode="auto">
        <a:xfrm>
          <a:off x="3133725" y="46701075"/>
          <a:ext cx="1114425" cy="1085850"/>
        </a:xfrm>
        <a:custGeom>
          <a:avLst/>
          <a:gdLst>
            <a:gd name="G0" fmla="+- 462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462"/>
            <a:gd name="G18" fmla="*/ 462 1 2"/>
            <a:gd name="G19" fmla="+- G18 5400 0"/>
            <a:gd name="G20" fmla="cos G19 11796480"/>
            <a:gd name="G21" fmla="sin G19 11796480"/>
            <a:gd name="G22" fmla="+- G20 10800 0"/>
            <a:gd name="G23" fmla="+- G21 10800 0"/>
            <a:gd name="G24" fmla="+- 10800 0 G20"/>
            <a:gd name="G25" fmla="+- 462 10800 0"/>
            <a:gd name="G26" fmla="?: G9 G17 G25"/>
            <a:gd name="G27" fmla="?: G9 0 21600"/>
            <a:gd name="G28" fmla="cos 10800 11796480"/>
            <a:gd name="G29" fmla="sin 10800 11796480"/>
            <a:gd name="G30" fmla="sin 462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69 w 21600"/>
            <a:gd name="T15" fmla="*/ 10800 h 21600"/>
            <a:gd name="T16" fmla="*/ 10800 w 21600"/>
            <a:gd name="T17" fmla="*/ 10338 h 21600"/>
            <a:gd name="T18" fmla="*/ 16431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338" y="10800"/>
              </a:moveTo>
              <a:cubicBezTo>
                <a:pt x="10338" y="10544"/>
                <a:pt x="10544" y="10338"/>
                <a:pt x="10800" y="10338"/>
              </a:cubicBezTo>
              <a:cubicBezTo>
                <a:pt x="11055" y="10337"/>
                <a:pt x="11261" y="10544"/>
                <a:pt x="11262"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13</xdr:col>
      <xdr:colOff>190500</xdr:colOff>
      <xdr:row>97</xdr:row>
      <xdr:rowOff>676275</xdr:rowOff>
    </xdr:from>
    <xdr:to>
      <xdr:col>14</xdr:col>
      <xdr:colOff>57150</xdr:colOff>
      <xdr:row>99</xdr:row>
      <xdr:rowOff>9525</xdr:rowOff>
    </xdr:to>
    <xdr:sp macro="" textlink="">
      <xdr:nvSpPr>
        <xdr:cNvPr id="136" name="Text Box 386"/>
        <xdr:cNvSpPr txBox="1">
          <a:spLocks noChangeArrowheads="1"/>
        </xdr:cNvSpPr>
      </xdr:nvSpPr>
      <xdr:spPr bwMode="auto">
        <a:xfrm>
          <a:off x="4772025" y="47348775"/>
          <a:ext cx="219075" cy="5810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1</a:t>
          </a:r>
        </a:p>
        <a:p>
          <a:pPr algn="l" rtl="0">
            <a:defRPr sz="1000"/>
          </a:pPr>
          <a:r>
            <a:rPr lang="en-GB" sz="1400" b="1" i="0" strike="noStrike">
              <a:solidFill>
                <a:srgbClr val="00CCFF"/>
              </a:solidFill>
              <a:latin typeface="Comic Sans MS"/>
            </a:rPr>
            <a:t>2</a:t>
          </a:r>
        </a:p>
      </xdr:txBody>
    </xdr:sp>
    <xdr:clientData/>
  </xdr:twoCellAnchor>
  <xdr:twoCellAnchor>
    <xdr:from>
      <xdr:col>16</xdr:col>
      <xdr:colOff>276225</xdr:colOff>
      <xdr:row>97</xdr:row>
      <xdr:rowOff>714375</xdr:rowOff>
    </xdr:from>
    <xdr:to>
      <xdr:col>17</xdr:col>
      <xdr:colOff>142875</xdr:colOff>
      <xdr:row>99</xdr:row>
      <xdr:rowOff>47625</xdr:rowOff>
    </xdr:to>
    <xdr:sp macro="" textlink="">
      <xdr:nvSpPr>
        <xdr:cNvPr id="137" name="Text Box 387"/>
        <xdr:cNvSpPr txBox="1">
          <a:spLocks noChangeArrowheads="1"/>
        </xdr:cNvSpPr>
      </xdr:nvSpPr>
      <xdr:spPr bwMode="auto">
        <a:xfrm>
          <a:off x="5915025" y="47386875"/>
          <a:ext cx="219075" cy="5810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1</a:t>
          </a:r>
        </a:p>
        <a:p>
          <a:pPr algn="l" rtl="0">
            <a:defRPr sz="1000"/>
          </a:pPr>
          <a:r>
            <a:rPr lang="en-GB" sz="1400" b="1" i="0" strike="noStrike">
              <a:solidFill>
                <a:srgbClr val="00CCFF"/>
              </a:solidFill>
              <a:latin typeface="Comic Sans MS"/>
            </a:rPr>
            <a:t>2</a:t>
          </a:r>
        </a:p>
      </xdr:txBody>
    </xdr:sp>
    <xdr:clientData/>
  </xdr:twoCellAnchor>
  <xdr:twoCellAnchor>
    <xdr:from>
      <xdr:col>12</xdr:col>
      <xdr:colOff>0</xdr:colOff>
      <xdr:row>97</xdr:row>
      <xdr:rowOff>733425</xdr:rowOff>
    </xdr:from>
    <xdr:to>
      <xdr:col>12</xdr:col>
      <xdr:colOff>257175</xdr:colOff>
      <xdr:row>98</xdr:row>
      <xdr:rowOff>238125</xdr:rowOff>
    </xdr:to>
    <xdr:sp macro="" textlink="">
      <xdr:nvSpPr>
        <xdr:cNvPr id="138" name="Text Box 389"/>
        <xdr:cNvSpPr txBox="1">
          <a:spLocks noChangeArrowheads="1"/>
        </xdr:cNvSpPr>
      </xdr:nvSpPr>
      <xdr:spPr bwMode="auto">
        <a:xfrm>
          <a:off x="4229100" y="47405925"/>
          <a:ext cx="257175" cy="4381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CCFF"/>
              </a:solidFill>
              <a:latin typeface="Comic Sans MS"/>
            </a:rPr>
            <a:t>+</a:t>
          </a:r>
        </a:p>
      </xdr:txBody>
    </xdr:sp>
    <xdr:clientData/>
  </xdr:twoCellAnchor>
  <xdr:twoCellAnchor>
    <xdr:from>
      <xdr:col>17</xdr:col>
      <xdr:colOff>219075</xdr:colOff>
      <xdr:row>97</xdr:row>
      <xdr:rowOff>752475</xdr:rowOff>
    </xdr:from>
    <xdr:to>
      <xdr:col>18</xdr:col>
      <xdr:colOff>123825</xdr:colOff>
      <xdr:row>98</xdr:row>
      <xdr:rowOff>257175</xdr:rowOff>
    </xdr:to>
    <xdr:sp macro="" textlink="">
      <xdr:nvSpPr>
        <xdr:cNvPr id="139" name="Text Box 390"/>
        <xdr:cNvSpPr txBox="1">
          <a:spLocks noChangeArrowheads="1"/>
        </xdr:cNvSpPr>
      </xdr:nvSpPr>
      <xdr:spPr bwMode="auto">
        <a:xfrm>
          <a:off x="6210300" y="47424975"/>
          <a:ext cx="257175" cy="4381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CCFF"/>
              </a:solidFill>
              <a:latin typeface="Comic Sans MS"/>
            </a:rPr>
            <a:t>=</a:t>
          </a:r>
        </a:p>
      </xdr:txBody>
    </xdr:sp>
    <xdr:clientData/>
  </xdr:twoCellAnchor>
  <xdr:twoCellAnchor>
    <xdr:from>
      <xdr:col>18</xdr:col>
      <xdr:colOff>238125</xdr:colOff>
      <xdr:row>97</xdr:row>
      <xdr:rowOff>704850</xdr:rowOff>
    </xdr:from>
    <xdr:to>
      <xdr:col>18</xdr:col>
      <xdr:colOff>457200</xdr:colOff>
      <xdr:row>99</xdr:row>
      <xdr:rowOff>38100</xdr:rowOff>
    </xdr:to>
    <xdr:sp macro="" textlink="">
      <xdr:nvSpPr>
        <xdr:cNvPr id="140" name="Text Box 391"/>
        <xdr:cNvSpPr txBox="1">
          <a:spLocks noChangeArrowheads="1"/>
        </xdr:cNvSpPr>
      </xdr:nvSpPr>
      <xdr:spPr bwMode="auto">
        <a:xfrm>
          <a:off x="6581775" y="47377350"/>
          <a:ext cx="219075" cy="5810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3</a:t>
          </a:r>
        </a:p>
        <a:p>
          <a:pPr algn="l" rtl="0">
            <a:defRPr sz="1000"/>
          </a:pPr>
          <a:r>
            <a:rPr lang="en-GB" sz="1400" b="1" i="0" strike="noStrike">
              <a:solidFill>
                <a:srgbClr val="00CCFF"/>
              </a:solidFill>
              <a:latin typeface="Comic Sans MS"/>
            </a:rPr>
            <a:t>2</a:t>
          </a:r>
        </a:p>
      </xdr:txBody>
    </xdr:sp>
    <xdr:clientData/>
  </xdr:twoCellAnchor>
  <xdr:twoCellAnchor>
    <xdr:from>
      <xdr:col>7</xdr:col>
      <xdr:colOff>266700</xdr:colOff>
      <xdr:row>97</xdr:row>
      <xdr:rowOff>752475</xdr:rowOff>
    </xdr:from>
    <xdr:to>
      <xdr:col>8</xdr:col>
      <xdr:colOff>171450</xdr:colOff>
      <xdr:row>98</xdr:row>
      <xdr:rowOff>257175</xdr:rowOff>
    </xdr:to>
    <xdr:sp macro="" textlink="">
      <xdr:nvSpPr>
        <xdr:cNvPr id="141" name="Text Box 392"/>
        <xdr:cNvSpPr txBox="1">
          <a:spLocks noChangeArrowheads="1"/>
        </xdr:cNvSpPr>
      </xdr:nvSpPr>
      <xdr:spPr bwMode="auto">
        <a:xfrm>
          <a:off x="2733675" y="47424975"/>
          <a:ext cx="257175" cy="4381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CCFF"/>
              </a:solidFill>
              <a:latin typeface="Comic Sans MS"/>
            </a:rPr>
            <a:t>=</a:t>
          </a:r>
        </a:p>
      </xdr:txBody>
    </xdr:sp>
    <xdr:clientData/>
  </xdr:twoCellAnchor>
  <xdr:twoCellAnchor>
    <xdr:from>
      <xdr:col>6</xdr:col>
      <xdr:colOff>342900</xdr:colOff>
      <xdr:row>97</xdr:row>
      <xdr:rowOff>685800</xdr:rowOff>
    </xdr:from>
    <xdr:to>
      <xdr:col>7</xdr:col>
      <xdr:colOff>209550</xdr:colOff>
      <xdr:row>99</xdr:row>
      <xdr:rowOff>19050</xdr:rowOff>
    </xdr:to>
    <xdr:sp macro="" textlink="">
      <xdr:nvSpPr>
        <xdr:cNvPr id="142" name="Text Box 393"/>
        <xdr:cNvSpPr txBox="1">
          <a:spLocks noChangeArrowheads="1"/>
        </xdr:cNvSpPr>
      </xdr:nvSpPr>
      <xdr:spPr bwMode="auto">
        <a:xfrm>
          <a:off x="2457450" y="47358300"/>
          <a:ext cx="219075" cy="5810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1</a:t>
          </a:r>
        </a:p>
        <a:p>
          <a:pPr algn="l" rtl="0">
            <a:defRPr sz="1000"/>
          </a:pPr>
          <a:r>
            <a:rPr lang="en-GB" sz="1400" b="1" i="0" strike="noStrike">
              <a:solidFill>
                <a:srgbClr val="00CCFF"/>
              </a:solidFill>
              <a:latin typeface="Comic Sans MS"/>
            </a:rPr>
            <a:t>2</a:t>
          </a:r>
        </a:p>
      </xdr:txBody>
    </xdr:sp>
    <xdr:clientData/>
  </xdr:twoCellAnchor>
  <xdr:twoCellAnchor>
    <xdr:from>
      <xdr:col>15</xdr:col>
      <xdr:colOff>57150</xdr:colOff>
      <xdr:row>97</xdr:row>
      <xdr:rowOff>742950</xdr:rowOff>
    </xdr:from>
    <xdr:to>
      <xdr:col>15</xdr:col>
      <xdr:colOff>314325</xdr:colOff>
      <xdr:row>98</xdr:row>
      <xdr:rowOff>247650</xdr:rowOff>
    </xdr:to>
    <xdr:sp macro="" textlink="">
      <xdr:nvSpPr>
        <xdr:cNvPr id="143" name="Text Box 394"/>
        <xdr:cNvSpPr txBox="1">
          <a:spLocks noChangeArrowheads="1"/>
        </xdr:cNvSpPr>
      </xdr:nvSpPr>
      <xdr:spPr bwMode="auto">
        <a:xfrm>
          <a:off x="5343525" y="47415450"/>
          <a:ext cx="257175" cy="4381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CCFF"/>
              </a:solidFill>
              <a:latin typeface="Comic Sans MS"/>
            </a:rPr>
            <a:t>+</a:t>
          </a:r>
        </a:p>
      </xdr:txBody>
    </xdr:sp>
    <xdr:clientData/>
  </xdr:twoCellAnchor>
  <xdr:twoCellAnchor>
    <xdr:from>
      <xdr:col>7</xdr:col>
      <xdr:colOff>209550</xdr:colOff>
      <xdr:row>97</xdr:row>
      <xdr:rowOff>142875</xdr:rowOff>
    </xdr:from>
    <xdr:to>
      <xdr:col>8</xdr:col>
      <xdr:colOff>228600</xdr:colOff>
      <xdr:row>97</xdr:row>
      <xdr:rowOff>581025</xdr:rowOff>
    </xdr:to>
    <xdr:sp macro="" textlink="">
      <xdr:nvSpPr>
        <xdr:cNvPr id="144" name="Text Box 395"/>
        <xdr:cNvSpPr txBox="1">
          <a:spLocks noChangeArrowheads="1"/>
        </xdr:cNvSpPr>
      </xdr:nvSpPr>
      <xdr:spPr bwMode="auto">
        <a:xfrm>
          <a:off x="2676525" y="46815375"/>
          <a:ext cx="371475" cy="438150"/>
        </a:xfrm>
        <a:prstGeom prst="rect">
          <a:avLst/>
        </a:prstGeom>
        <a:solidFill>
          <a:srgbClr val="FFFF99"/>
        </a:solidFill>
        <a:ln w="9525">
          <a:noFill/>
          <a:miter lim="800000"/>
          <a:headEnd/>
          <a:tailEnd/>
        </a:ln>
        <a:effectLst/>
      </xdr:spPr>
      <xdr:txBody>
        <a:bodyPr vertOverflow="clip" wrap="square" lIns="64008" tIns="73152" rIns="64008" bIns="73152" anchor="ctr" upright="1"/>
        <a:lstStyle/>
        <a:p>
          <a:pPr algn="ctr" rtl="0">
            <a:defRPr sz="1000"/>
          </a:pPr>
          <a:r>
            <a:rPr lang="en-GB" sz="2800" b="1" i="0" strike="noStrike">
              <a:solidFill>
                <a:srgbClr val="00CCFF"/>
              </a:solidFill>
              <a:latin typeface="Comic Sans MS"/>
            </a:rPr>
            <a:t>=</a:t>
          </a:r>
        </a:p>
      </xdr:txBody>
    </xdr:sp>
    <xdr:clientData/>
  </xdr:twoCellAnchor>
  <xdr:twoCellAnchor>
    <xdr:from>
      <xdr:col>6</xdr:col>
      <xdr:colOff>57150</xdr:colOff>
      <xdr:row>97</xdr:row>
      <xdr:rowOff>733425</xdr:rowOff>
    </xdr:from>
    <xdr:to>
      <xdr:col>6</xdr:col>
      <xdr:colOff>276225</xdr:colOff>
      <xdr:row>99</xdr:row>
      <xdr:rowOff>0</xdr:rowOff>
    </xdr:to>
    <xdr:sp macro="" textlink="">
      <xdr:nvSpPr>
        <xdr:cNvPr id="145" name="Text Box 396"/>
        <xdr:cNvSpPr txBox="1">
          <a:spLocks noChangeArrowheads="1"/>
        </xdr:cNvSpPr>
      </xdr:nvSpPr>
      <xdr:spPr bwMode="auto">
        <a:xfrm>
          <a:off x="2171700" y="4740592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CCFF"/>
              </a:solidFill>
              <a:latin typeface="Comic Sans MS"/>
            </a:rPr>
            <a:t>1</a:t>
          </a:r>
        </a:p>
      </xdr:txBody>
    </xdr:sp>
    <xdr:clientData/>
  </xdr:twoCellAnchor>
  <xdr:twoCellAnchor>
    <xdr:from>
      <xdr:col>0</xdr:col>
      <xdr:colOff>0</xdr:colOff>
      <xdr:row>93</xdr:row>
      <xdr:rowOff>66675</xdr:rowOff>
    </xdr:from>
    <xdr:to>
      <xdr:col>16</xdr:col>
      <xdr:colOff>342900</xdr:colOff>
      <xdr:row>94</xdr:row>
      <xdr:rowOff>85725</xdr:rowOff>
    </xdr:to>
    <xdr:sp macro="" textlink="">
      <xdr:nvSpPr>
        <xdr:cNvPr id="146" name="WordArt 397"/>
        <xdr:cNvSpPr>
          <a:spLocks noChangeArrowheads="1" noChangeShapeType="1" noTextEdit="1"/>
        </xdr:cNvSpPr>
      </xdr:nvSpPr>
      <xdr:spPr bwMode="auto">
        <a:xfrm>
          <a:off x="0" y="44329350"/>
          <a:ext cx="5981700" cy="857250"/>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3333CC"/>
                </a:solidFill>
                <a:round/>
                <a:headEnd/>
                <a:tailEnd/>
              </a:ln>
              <a:solidFill>
                <a:srgbClr val="FF0000">
                  <a:alpha val="50000"/>
                </a:srgbClr>
              </a:solidFill>
              <a:effectLst>
                <a:outerShdw dist="45791" dir="2021404" algn="ctr" rotWithShape="0">
                  <a:srgbClr val="9999FF"/>
                </a:outerShdw>
              </a:effectLst>
              <a:latin typeface="Comic Sans MS"/>
            </a:rPr>
            <a:t>Πώς μετατρέπω ένα μικτό κλάσμα</a:t>
          </a:r>
          <a:endParaRPr lang="en-GB" sz="3600" b="1" kern="10" spc="0">
            <a:ln w="12700">
              <a:solidFill>
                <a:srgbClr val="3333CC"/>
              </a:solidFill>
              <a:round/>
              <a:headEnd/>
              <a:tailEnd/>
            </a:ln>
            <a:solidFill>
              <a:srgbClr val="FF0000">
                <a:alpha val="50000"/>
              </a:srgbClr>
            </a:solidFill>
            <a:effectLst>
              <a:outerShdw dist="45791" dir="2021404" algn="ctr" rotWithShape="0">
                <a:srgbClr val="9999FF"/>
              </a:outerShdw>
            </a:effectLst>
            <a:latin typeface="Comic Sans MS"/>
          </a:endParaRPr>
        </a:p>
      </xdr:txBody>
    </xdr:sp>
    <xdr:clientData/>
  </xdr:twoCellAnchor>
  <xdr:twoCellAnchor>
    <xdr:from>
      <xdr:col>2</xdr:col>
      <xdr:colOff>209550</xdr:colOff>
      <xdr:row>94</xdr:row>
      <xdr:rowOff>200025</xdr:rowOff>
    </xdr:from>
    <xdr:to>
      <xdr:col>14</xdr:col>
      <xdr:colOff>304800</xdr:colOff>
      <xdr:row>95</xdr:row>
      <xdr:rowOff>38100</xdr:rowOff>
    </xdr:to>
    <xdr:sp macro="" textlink="">
      <xdr:nvSpPr>
        <xdr:cNvPr id="147" name="WordArt 398"/>
        <xdr:cNvSpPr>
          <a:spLocks noChangeArrowheads="1" noChangeShapeType="1" noTextEdit="1"/>
        </xdr:cNvSpPr>
      </xdr:nvSpPr>
      <xdr:spPr bwMode="auto">
        <a:xfrm>
          <a:off x="914400" y="45300900"/>
          <a:ext cx="4324350" cy="647700"/>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3333CC"/>
                </a:solidFill>
                <a:round/>
                <a:headEnd/>
                <a:tailEnd/>
              </a:ln>
              <a:solidFill>
                <a:srgbClr val="FF0000">
                  <a:alpha val="50000"/>
                </a:srgbClr>
              </a:solidFill>
              <a:effectLst>
                <a:outerShdw dist="45791" dir="2021404" algn="ctr" rotWithShape="0">
                  <a:srgbClr val="9999FF"/>
                </a:outerShdw>
              </a:effectLst>
              <a:latin typeface="Comic Sans MS"/>
            </a:rPr>
            <a:t>σε καταχρηστικό κλάσμα</a:t>
          </a:r>
          <a:endParaRPr lang="en-GB" sz="3600" b="1" kern="10" spc="0">
            <a:ln w="12700">
              <a:solidFill>
                <a:srgbClr val="3333CC"/>
              </a:solidFill>
              <a:round/>
              <a:headEnd/>
              <a:tailEnd/>
            </a:ln>
            <a:solidFill>
              <a:srgbClr val="FF0000">
                <a:alpha val="50000"/>
              </a:srgbClr>
            </a:solidFill>
            <a:effectLst>
              <a:outerShdw dist="45791" dir="2021404" algn="ctr" rotWithShape="0">
                <a:srgbClr val="9999FF"/>
              </a:outerShdw>
            </a:effectLst>
            <a:latin typeface="Comic Sans MS"/>
          </a:endParaRPr>
        </a:p>
      </xdr:txBody>
    </xdr:sp>
    <xdr:clientData/>
  </xdr:twoCellAnchor>
  <xdr:twoCellAnchor>
    <xdr:from>
      <xdr:col>15</xdr:col>
      <xdr:colOff>200025</xdr:colOff>
      <xdr:row>97</xdr:row>
      <xdr:rowOff>19050</xdr:rowOff>
    </xdr:from>
    <xdr:to>
      <xdr:col>18</xdr:col>
      <xdr:colOff>257175</xdr:colOff>
      <xdr:row>98</xdr:row>
      <xdr:rowOff>171450</xdr:rowOff>
    </xdr:to>
    <xdr:sp macro="" textlink="">
      <xdr:nvSpPr>
        <xdr:cNvPr id="148" name="AutoShape 399"/>
        <xdr:cNvSpPr>
          <a:spLocks noChangeArrowheads="1"/>
        </xdr:cNvSpPr>
      </xdr:nvSpPr>
      <xdr:spPr bwMode="auto">
        <a:xfrm>
          <a:off x="5486400" y="46691550"/>
          <a:ext cx="1114425" cy="1085850"/>
        </a:xfrm>
        <a:custGeom>
          <a:avLst/>
          <a:gdLst>
            <a:gd name="G0" fmla="+- 462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462"/>
            <a:gd name="G18" fmla="*/ 462 1 2"/>
            <a:gd name="G19" fmla="+- G18 5400 0"/>
            <a:gd name="G20" fmla="cos G19 11796480"/>
            <a:gd name="G21" fmla="sin G19 11796480"/>
            <a:gd name="G22" fmla="+- G20 10800 0"/>
            <a:gd name="G23" fmla="+- G21 10800 0"/>
            <a:gd name="G24" fmla="+- 10800 0 G20"/>
            <a:gd name="G25" fmla="+- 462 10800 0"/>
            <a:gd name="G26" fmla="?: G9 G17 G25"/>
            <a:gd name="G27" fmla="?: G9 0 21600"/>
            <a:gd name="G28" fmla="cos 10800 11796480"/>
            <a:gd name="G29" fmla="sin 10800 11796480"/>
            <a:gd name="G30" fmla="sin 462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69 w 21600"/>
            <a:gd name="T15" fmla="*/ 10800 h 21600"/>
            <a:gd name="T16" fmla="*/ 10800 w 21600"/>
            <a:gd name="T17" fmla="*/ 10338 h 21600"/>
            <a:gd name="T18" fmla="*/ 16431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338" y="10800"/>
              </a:moveTo>
              <a:cubicBezTo>
                <a:pt x="10338" y="10544"/>
                <a:pt x="10544" y="10338"/>
                <a:pt x="10800" y="10338"/>
              </a:cubicBezTo>
              <a:cubicBezTo>
                <a:pt x="11055" y="10337"/>
                <a:pt x="11261" y="10544"/>
                <a:pt x="11262"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12</xdr:col>
      <xdr:colOff>76200</xdr:colOff>
      <xdr:row>97</xdr:row>
      <xdr:rowOff>28575</xdr:rowOff>
    </xdr:from>
    <xdr:to>
      <xdr:col>15</xdr:col>
      <xdr:colOff>133350</xdr:colOff>
      <xdr:row>98</xdr:row>
      <xdr:rowOff>180975</xdr:rowOff>
    </xdr:to>
    <xdr:sp macro="" textlink="">
      <xdr:nvSpPr>
        <xdr:cNvPr id="149" name="AutoShape 400"/>
        <xdr:cNvSpPr>
          <a:spLocks noChangeArrowheads="1"/>
        </xdr:cNvSpPr>
      </xdr:nvSpPr>
      <xdr:spPr bwMode="auto">
        <a:xfrm>
          <a:off x="4305300" y="46701075"/>
          <a:ext cx="1114425" cy="1085850"/>
        </a:xfrm>
        <a:custGeom>
          <a:avLst/>
          <a:gdLst>
            <a:gd name="G0" fmla="+- 462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462"/>
            <a:gd name="G18" fmla="*/ 462 1 2"/>
            <a:gd name="G19" fmla="+- G18 5400 0"/>
            <a:gd name="G20" fmla="cos G19 11796480"/>
            <a:gd name="G21" fmla="sin G19 11796480"/>
            <a:gd name="G22" fmla="+- G20 10800 0"/>
            <a:gd name="G23" fmla="+- G21 10800 0"/>
            <a:gd name="G24" fmla="+- 10800 0 G20"/>
            <a:gd name="G25" fmla="+- 462 10800 0"/>
            <a:gd name="G26" fmla="?: G9 G17 G25"/>
            <a:gd name="G27" fmla="?: G9 0 21600"/>
            <a:gd name="G28" fmla="cos 10800 11796480"/>
            <a:gd name="G29" fmla="sin 10800 11796480"/>
            <a:gd name="G30" fmla="sin 462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69 w 21600"/>
            <a:gd name="T15" fmla="*/ 10800 h 21600"/>
            <a:gd name="T16" fmla="*/ 10800 w 21600"/>
            <a:gd name="T17" fmla="*/ 10338 h 21600"/>
            <a:gd name="T18" fmla="*/ 16431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338" y="10800"/>
              </a:moveTo>
              <a:cubicBezTo>
                <a:pt x="10338" y="10544"/>
                <a:pt x="10544" y="10338"/>
                <a:pt x="10800" y="10338"/>
              </a:cubicBezTo>
              <a:cubicBezTo>
                <a:pt x="11055" y="10337"/>
                <a:pt x="11261" y="10544"/>
                <a:pt x="11262"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0</xdr:col>
      <xdr:colOff>304800</xdr:colOff>
      <xdr:row>97</xdr:row>
      <xdr:rowOff>28575</xdr:rowOff>
    </xdr:from>
    <xdr:to>
      <xdr:col>4</xdr:col>
      <xdr:colOff>9525</xdr:colOff>
      <xdr:row>98</xdr:row>
      <xdr:rowOff>180975</xdr:rowOff>
    </xdr:to>
    <xdr:sp macro="" textlink="">
      <xdr:nvSpPr>
        <xdr:cNvPr id="150" name="AutoShape 401"/>
        <xdr:cNvSpPr>
          <a:spLocks noChangeArrowheads="1"/>
        </xdr:cNvSpPr>
      </xdr:nvSpPr>
      <xdr:spPr bwMode="auto">
        <a:xfrm>
          <a:off x="304800" y="46701075"/>
          <a:ext cx="1114425" cy="1085850"/>
        </a:xfrm>
        <a:custGeom>
          <a:avLst/>
          <a:gdLst>
            <a:gd name="G0" fmla="+- 92 0 0"/>
            <a:gd name="G1" fmla="+- 0 0 0"/>
            <a:gd name="G2" fmla="+- 0 0 0"/>
            <a:gd name="T0" fmla="*/ 0 256 1"/>
            <a:gd name="T1" fmla="*/ 180 256 1"/>
            <a:gd name="G3" fmla="+- 0 T0 T1"/>
            <a:gd name="T2" fmla="*/ 0 256 1"/>
            <a:gd name="T3" fmla="*/ 90 256 1"/>
            <a:gd name="G4" fmla="+- 0 T2 T3"/>
            <a:gd name="G5" fmla="*/ G4 2 1"/>
            <a:gd name="T4" fmla="*/ 90 256 1"/>
            <a:gd name="T5" fmla="*/ 0 256 1"/>
            <a:gd name="G6" fmla="+- 0 T4 T5"/>
            <a:gd name="G7" fmla="*/ G6 2 1"/>
            <a:gd name="G8" fmla="abs 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92"/>
            <a:gd name="G18" fmla="*/ 92 1 2"/>
            <a:gd name="G19" fmla="+- G18 5400 0"/>
            <a:gd name="G20" fmla="cos G19 0"/>
            <a:gd name="G21" fmla="sin G19 0"/>
            <a:gd name="G22" fmla="+- G20 10800 0"/>
            <a:gd name="G23" fmla="+- G21 10800 0"/>
            <a:gd name="G24" fmla="+- 10800 0 G20"/>
            <a:gd name="G25" fmla="+- 92 10800 0"/>
            <a:gd name="G26" fmla="?: G9 G17 G25"/>
            <a:gd name="G27" fmla="?: G9 0 21600"/>
            <a:gd name="G28" fmla="cos 10800 0"/>
            <a:gd name="G29" fmla="sin 10800 0"/>
            <a:gd name="G30" fmla="sin 92 0"/>
            <a:gd name="G31" fmla="+- G28 10800 0"/>
            <a:gd name="G32" fmla="+- G29 10800 0"/>
            <a:gd name="G33" fmla="+- G30 10800 0"/>
            <a:gd name="G34" fmla="?: G4 0 G31"/>
            <a:gd name="G35" fmla="?: 0 G34 0"/>
            <a:gd name="G36" fmla="?: G6 G35 G31"/>
            <a:gd name="G37" fmla="+- 21600 0 G36"/>
            <a:gd name="G38" fmla="?: G4 0 G33"/>
            <a:gd name="G39" fmla="?: 0 G38 G32"/>
            <a:gd name="G40" fmla="?: G6 G39 0"/>
            <a:gd name="G41" fmla="?: G4 G32 21600"/>
            <a:gd name="G42" fmla="?: G6 G41 G33"/>
            <a:gd name="T12" fmla="*/ 10800 w 21600"/>
            <a:gd name="T13" fmla="*/ 21600 h 21600"/>
            <a:gd name="T14" fmla="*/ 16246 w 21600"/>
            <a:gd name="T15" fmla="*/ 10800 h 21600"/>
            <a:gd name="T16" fmla="*/ 10800 w 21600"/>
            <a:gd name="T17" fmla="*/ 10892 h 21600"/>
            <a:gd name="T18" fmla="*/ 5354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892" y="10800"/>
              </a:moveTo>
              <a:cubicBezTo>
                <a:pt x="10892" y="10850"/>
                <a:pt x="10850" y="10892"/>
                <a:pt x="10800" y="10892"/>
              </a:cubicBezTo>
              <a:cubicBezTo>
                <a:pt x="10749" y="10892"/>
                <a:pt x="10708" y="10850"/>
                <a:pt x="10708" y="10800"/>
              </a:cubicBezTo>
              <a:lnTo>
                <a:pt x="0" y="10800"/>
              </a:lnTo>
              <a:cubicBezTo>
                <a:pt x="0" y="16764"/>
                <a:pt x="4835" y="21600"/>
                <a:pt x="10800" y="21600"/>
              </a:cubicBezTo>
              <a:cubicBezTo>
                <a:pt x="16764" y="21600"/>
                <a:pt x="21600" y="16764"/>
                <a:pt x="2160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endParaRPr lang="en-GB" sz="1000" b="0" i="0" strike="noStrike">
            <a:solidFill>
              <a:srgbClr val="000000"/>
            </a:solidFill>
            <a:latin typeface="Comic Sans MS"/>
          </a:endParaRPr>
        </a:p>
      </xdr:txBody>
    </xdr:sp>
    <xdr:clientData/>
  </xdr:twoCellAnchor>
  <xdr:twoCellAnchor>
    <xdr:from>
      <xdr:col>11</xdr:col>
      <xdr:colOff>323850</xdr:colOff>
      <xdr:row>99</xdr:row>
      <xdr:rowOff>276225</xdr:rowOff>
    </xdr:from>
    <xdr:to>
      <xdr:col>12</xdr:col>
      <xdr:colOff>190500</xdr:colOff>
      <xdr:row>101</xdr:row>
      <xdr:rowOff>228600</xdr:rowOff>
    </xdr:to>
    <xdr:sp macro="" textlink="">
      <xdr:nvSpPr>
        <xdr:cNvPr id="151" name="Text Box 402"/>
        <xdr:cNvSpPr txBox="1">
          <a:spLocks noChangeArrowheads="1"/>
        </xdr:cNvSpPr>
      </xdr:nvSpPr>
      <xdr:spPr bwMode="auto">
        <a:xfrm>
          <a:off x="4200525" y="48196500"/>
          <a:ext cx="219075" cy="5810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3</a:t>
          </a:r>
        </a:p>
        <a:p>
          <a:pPr algn="l" rtl="0">
            <a:defRPr sz="1000"/>
          </a:pPr>
          <a:r>
            <a:rPr lang="en-GB" sz="1400" b="1" i="0" strike="noStrike">
              <a:solidFill>
                <a:srgbClr val="000000"/>
              </a:solidFill>
              <a:latin typeface="Comic Sans MS"/>
            </a:rPr>
            <a:t>2</a:t>
          </a:r>
        </a:p>
      </xdr:txBody>
    </xdr:sp>
    <xdr:clientData/>
  </xdr:twoCellAnchor>
  <xdr:twoCellAnchor>
    <xdr:from>
      <xdr:col>3</xdr:col>
      <xdr:colOff>342900</xdr:colOff>
      <xdr:row>99</xdr:row>
      <xdr:rowOff>257175</xdr:rowOff>
    </xdr:from>
    <xdr:to>
      <xdr:col>4</xdr:col>
      <xdr:colOff>209550</xdr:colOff>
      <xdr:row>101</xdr:row>
      <xdr:rowOff>209550</xdr:rowOff>
    </xdr:to>
    <xdr:sp macro="" textlink="">
      <xdr:nvSpPr>
        <xdr:cNvPr id="152" name="Text Box 403"/>
        <xdr:cNvSpPr txBox="1">
          <a:spLocks noChangeArrowheads="1"/>
        </xdr:cNvSpPr>
      </xdr:nvSpPr>
      <xdr:spPr bwMode="auto">
        <a:xfrm>
          <a:off x="1400175" y="48177450"/>
          <a:ext cx="219075" cy="5810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1</a:t>
          </a:r>
        </a:p>
        <a:p>
          <a:pPr algn="l" rtl="0">
            <a:defRPr sz="1000"/>
          </a:pPr>
          <a:r>
            <a:rPr lang="en-GB" sz="1400" b="1" i="0" strike="noStrike">
              <a:solidFill>
                <a:srgbClr val="000000"/>
              </a:solidFill>
              <a:latin typeface="Comic Sans MS"/>
            </a:rPr>
            <a:t>2</a:t>
          </a:r>
        </a:p>
      </xdr:txBody>
    </xdr:sp>
    <xdr:clientData/>
  </xdr:twoCellAnchor>
  <xdr:twoCellAnchor>
    <xdr:from>
      <xdr:col>3</xdr:col>
      <xdr:colOff>123825</xdr:colOff>
      <xdr:row>99</xdr:row>
      <xdr:rowOff>295275</xdr:rowOff>
    </xdr:from>
    <xdr:to>
      <xdr:col>3</xdr:col>
      <xdr:colOff>342900</xdr:colOff>
      <xdr:row>101</xdr:row>
      <xdr:rowOff>133350</xdr:rowOff>
    </xdr:to>
    <xdr:sp macro="" textlink="">
      <xdr:nvSpPr>
        <xdr:cNvPr id="153" name="Text Box 404"/>
        <xdr:cNvSpPr txBox="1">
          <a:spLocks noChangeArrowheads="1"/>
        </xdr:cNvSpPr>
      </xdr:nvSpPr>
      <xdr:spPr bwMode="auto">
        <a:xfrm>
          <a:off x="1181100" y="48215550"/>
          <a:ext cx="219075" cy="4667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1800" b="1" i="0" strike="noStrike">
              <a:solidFill>
                <a:srgbClr val="000000"/>
              </a:solidFill>
              <a:latin typeface="Comic Sans MS"/>
            </a:rPr>
            <a:t>1</a:t>
          </a:r>
        </a:p>
      </xdr:txBody>
    </xdr:sp>
    <xdr:clientData/>
  </xdr:twoCellAnchor>
  <xdr:twoCellAnchor>
    <xdr:from>
      <xdr:col>7</xdr:col>
      <xdr:colOff>76200</xdr:colOff>
      <xdr:row>110</xdr:row>
      <xdr:rowOff>38100</xdr:rowOff>
    </xdr:from>
    <xdr:to>
      <xdr:col>7</xdr:col>
      <xdr:colOff>314325</xdr:colOff>
      <xdr:row>111</xdr:row>
      <xdr:rowOff>266700</xdr:rowOff>
    </xdr:to>
    <xdr:sp macro="" textlink="">
      <xdr:nvSpPr>
        <xdr:cNvPr id="154" name="Text Box 405"/>
        <xdr:cNvSpPr txBox="1">
          <a:spLocks noChangeArrowheads="1"/>
        </xdr:cNvSpPr>
      </xdr:nvSpPr>
      <xdr:spPr bwMode="auto">
        <a:xfrm>
          <a:off x="2543175" y="51501675"/>
          <a:ext cx="238125" cy="5429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FF0000"/>
              </a:solidFill>
              <a:latin typeface="Comic Sans MS"/>
            </a:rPr>
            <a:t>=</a:t>
          </a:r>
        </a:p>
      </xdr:txBody>
    </xdr:sp>
    <xdr:clientData/>
  </xdr:twoCellAnchor>
  <xdr:twoCellAnchor>
    <xdr:from>
      <xdr:col>2</xdr:col>
      <xdr:colOff>19050</xdr:colOff>
      <xdr:row>74</xdr:row>
      <xdr:rowOff>104775</xdr:rowOff>
    </xdr:from>
    <xdr:to>
      <xdr:col>2</xdr:col>
      <xdr:colOff>238125</xdr:colOff>
      <xdr:row>75</xdr:row>
      <xdr:rowOff>304800</xdr:rowOff>
    </xdr:to>
    <xdr:sp macro="" textlink="">
      <xdr:nvSpPr>
        <xdr:cNvPr id="155" name="Text Box 406"/>
        <xdr:cNvSpPr txBox="1">
          <a:spLocks noChangeArrowheads="1"/>
        </xdr:cNvSpPr>
      </xdr:nvSpPr>
      <xdr:spPr bwMode="auto">
        <a:xfrm>
          <a:off x="723900" y="3809047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8</xdr:col>
      <xdr:colOff>19050</xdr:colOff>
      <xdr:row>74</xdr:row>
      <xdr:rowOff>104775</xdr:rowOff>
    </xdr:from>
    <xdr:to>
      <xdr:col>8</xdr:col>
      <xdr:colOff>238125</xdr:colOff>
      <xdr:row>75</xdr:row>
      <xdr:rowOff>295275</xdr:rowOff>
    </xdr:to>
    <xdr:sp macro="" textlink="">
      <xdr:nvSpPr>
        <xdr:cNvPr id="156" name="Text Box 407"/>
        <xdr:cNvSpPr txBox="1">
          <a:spLocks noChangeArrowheads="1"/>
        </xdr:cNvSpPr>
      </xdr:nvSpPr>
      <xdr:spPr bwMode="auto">
        <a:xfrm>
          <a:off x="2838450" y="38090475"/>
          <a:ext cx="219075" cy="5048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14</xdr:col>
      <xdr:colOff>19050</xdr:colOff>
      <xdr:row>74</xdr:row>
      <xdr:rowOff>104775</xdr:rowOff>
    </xdr:from>
    <xdr:to>
      <xdr:col>14</xdr:col>
      <xdr:colOff>238125</xdr:colOff>
      <xdr:row>75</xdr:row>
      <xdr:rowOff>285750</xdr:rowOff>
    </xdr:to>
    <xdr:sp macro="" textlink="">
      <xdr:nvSpPr>
        <xdr:cNvPr id="157" name="Text Box 408"/>
        <xdr:cNvSpPr txBox="1">
          <a:spLocks noChangeArrowheads="1"/>
        </xdr:cNvSpPr>
      </xdr:nvSpPr>
      <xdr:spPr bwMode="auto">
        <a:xfrm>
          <a:off x="4953000" y="38090475"/>
          <a:ext cx="219075" cy="49530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2</xdr:col>
      <xdr:colOff>19050</xdr:colOff>
      <xdr:row>77</xdr:row>
      <xdr:rowOff>104775</xdr:rowOff>
    </xdr:from>
    <xdr:to>
      <xdr:col>2</xdr:col>
      <xdr:colOff>238125</xdr:colOff>
      <xdr:row>78</xdr:row>
      <xdr:rowOff>304800</xdr:rowOff>
    </xdr:to>
    <xdr:sp macro="" textlink="">
      <xdr:nvSpPr>
        <xdr:cNvPr id="158" name="Text Box 409"/>
        <xdr:cNvSpPr txBox="1">
          <a:spLocks noChangeArrowheads="1"/>
        </xdr:cNvSpPr>
      </xdr:nvSpPr>
      <xdr:spPr bwMode="auto">
        <a:xfrm>
          <a:off x="723900" y="388810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8</xdr:col>
      <xdr:colOff>19050</xdr:colOff>
      <xdr:row>77</xdr:row>
      <xdr:rowOff>104775</xdr:rowOff>
    </xdr:from>
    <xdr:to>
      <xdr:col>8</xdr:col>
      <xdr:colOff>238125</xdr:colOff>
      <xdr:row>78</xdr:row>
      <xdr:rowOff>295275</xdr:rowOff>
    </xdr:to>
    <xdr:sp macro="" textlink="">
      <xdr:nvSpPr>
        <xdr:cNvPr id="159" name="Text Box 410"/>
        <xdr:cNvSpPr txBox="1">
          <a:spLocks noChangeArrowheads="1"/>
        </xdr:cNvSpPr>
      </xdr:nvSpPr>
      <xdr:spPr bwMode="auto">
        <a:xfrm>
          <a:off x="2838450" y="38881050"/>
          <a:ext cx="219075" cy="5048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14</xdr:col>
      <xdr:colOff>19050</xdr:colOff>
      <xdr:row>77</xdr:row>
      <xdr:rowOff>104775</xdr:rowOff>
    </xdr:from>
    <xdr:to>
      <xdr:col>14</xdr:col>
      <xdr:colOff>238125</xdr:colOff>
      <xdr:row>78</xdr:row>
      <xdr:rowOff>285750</xdr:rowOff>
    </xdr:to>
    <xdr:sp macro="" textlink="">
      <xdr:nvSpPr>
        <xdr:cNvPr id="160" name="Text Box 411"/>
        <xdr:cNvSpPr txBox="1">
          <a:spLocks noChangeArrowheads="1"/>
        </xdr:cNvSpPr>
      </xdr:nvSpPr>
      <xdr:spPr bwMode="auto">
        <a:xfrm>
          <a:off x="4953000" y="38881050"/>
          <a:ext cx="219075" cy="49530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5</xdr:col>
      <xdr:colOff>238125</xdr:colOff>
      <xdr:row>112</xdr:row>
      <xdr:rowOff>295275</xdr:rowOff>
    </xdr:from>
    <xdr:to>
      <xdr:col>7</xdr:col>
      <xdr:colOff>76200</xdr:colOff>
      <xdr:row>112</xdr:row>
      <xdr:rowOff>790575</xdr:rowOff>
    </xdr:to>
    <xdr:sp macro="" textlink="">
      <xdr:nvSpPr>
        <xdr:cNvPr id="161" name="AutoShape 427"/>
        <xdr:cNvSpPr>
          <a:spLocks noChangeArrowheads="1"/>
        </xdr:cNvSpPr>
      </xdr:nvSpPr>
      <xdr:spPr bwMode="auto">
        <a:xfrm>
          <a:off x="2000250" y="52387500"/>
          <a:ext cx="542925" cy="49530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0</xdr:col>
      <xdr:colOff>95250</xdr:colOff>
      <xdr:row>112</xdr:row>
      <xdr:rowOff>266700</xdr:rowOff>
    </xdr:from>
    <xdr:to>
      <xdr:col>1</xdr:col>
      <xdr:colOff>304800</xdr:colOff>
      <xdr:row>112</xdr:row>
      <xdr:rowOff>781050</xdr:rowOff>
    </xdr:to>
    <xdr:sp macro="" textlink="">
      <xdr:nvSpPr>
        <xdr:cNvPr id="162" name="Oval 432"/>
        <xdr:cNvSpPr>
          <a:spLocks noChangeArrowheads="1"/>
        </xdr:cNvSpPr>
      </xdr:nvSpPr>
      <xdr:spPr bwMode="auto">
        <a:xfrm>
          <a:off x="95250" y="52358925"/>
          <a:ext cx="561975" cy="514350"/>
        </a:xfrm>
        <a:prstGeom prst="ellipse">
          <a:avLst/>
        </a:prstGeom>
        <a:solidFill>
          <a:srgbClr val="00CCFF"/>
        </a:solidFill>
        <a:ln w="9525">
          <a:solidFill>
            <a:srgbClr val="000000"/>
          </a:solidFill>
          <a:round/>
          <a:headEnd/>
          <a:tailEnd/>
        </a:ln>
        <a:effectLst/>
      </xdr:spPr>
      <xdr:txBody>
        <a:bodyPr vertOverflow="clip" wrap="square" lIns="27432" tIns="18288" rIns="27432" bIns="18288" anchor="ctr" upright="1"/>
        <a:lstStyle/>
        <a:p>
          <a:pPr algn="ctr" rtl="0">
            <a:defRPr sz="1000"/>
          </a:pPr>
          <a:r>
            <a:rPr lang="el-GR" sz="600" b="0" i="0" strike="noStrike">
              <a:solidFill>
                <a:srgbClr val="000000"/>
              </a:solidFill>
              <a:latin typeface="Comic Sans MS"/>
            </a:rPr>
            <a:t>1 ακέραι</a:t>
          </a:r>
          <a:r>
            <a:rPr lang="el-GR" sz="700" b="0" i="0" strike="noStrike">
              <a:solidFill>
                <a:srgbClr val="000000"/>
              </a:solidFill>
              <a:latin typeface="Comic Sans MS"/>
            </a:rPr>
            <a:t>α μονάδα</a:t>
          </a:r>
        </a:p>
      </xdr:txBody>
    </xdr:sp>
    <xdr:clientData/>
  </xdr:twoCellAnchor>
  <xdr:twoCellAnchor>
    <xdr:from>
      <xdr:col>7</xdr:col>
      <xdr:colOff>104775</xdr:colOff>
      <xdr:row>112</xdr:row>
      <xdr:rowOff>342900</xdr:rowOff>
    </xdr:from>
    <xdr:to>
      <xdr:col>7</xdr:col>
      <xdr:colOff>342900</xdr:colOff>
      <xdr:row>112</xdr:row>
      <xdr:rowOff>885825</xdr:rowOff>
    </xdr:to>
    <xdr:sp macro="" textlink="">
      <xdr:nvSpPr>
        <xdr:cNvPr id="163" name="Text Box 433"/>
        <xdr:cNvSpPr txBox="1">
          <a:spLocks noChangeArrowheads="1"/>
        </xdr:cNvSpPr>
      </xdr:nvSpPr>
      <xdr:spPr bwMode="auto">
        <a:xfrm>
          <a:off x="2571750" y="52435125"/>
          <a:ext cx="238125" cy="5429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FF0000"/>
              </a:solidFill>
              <a:latin typeface="Comic Sans MS"/>
            </a:rPr>
            <a:t>=</a:t>
          </a:r>
        </a:p>
      </xdr:txBody>
    </xdr:sp>
    <xdr:clientData/>
  </xdr:twoCellAnchor>
  <xdr:twoCellAnchor>
    <xdr:from>
      <xdr:col>8</xdr:col>
      <xdr:colOff>114300</xdr:colOff>
      <xdr:row>112</xdr:row>
      <xdr:rowOff>276225</xdr:rowOff>
    </xdr:from>
    <xdr:to>
      <xdr:col>9</xdr:col>
      <xdr:colOff>304800</xdr:colOff>
      <xdr:row>112</xdr:row>
      <xdr:rowOff>771525</xdr:rowOff>
    </xdr:to>
    <xdr:sp macro="" textlink="">
      <xdr:nvSpPr>
        <xdr:cNvPr id="164" name="AutoShape 434"/>
        <xdr:cNvSpPr>
          <a:spLocks noChangeArrowheads="1"/>
        </xdr:cNvSpPr>
      </xdr:nvSpPr>
      <xdr:spPr bwMode="auto">
        <a:xfrm>
          <a:off x="2933700" y="52368450"/>
          <a:ext cx="542925" cy="49530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13</xdr:col>
      <xdr:colOff>295275</xdr:colOff>
      <xdr:row>112</xdr:row>
      <xdr:rowOff>276225</xdr:rowOff>
    </xdr:from>
    <xdr:to>
      <xdr:col>15</xdr:col>
      <xdr:colOff>133350</xdr:colOff>
      <xdr:row>112</xdr:row>
      <xdr:rowOff>771525</xdr:rowOff>
    </xdr:to>
    <xdr:sp macro="" textlink="">
      <xdr:nvSpPr>
        <xdr:cNvPr id="165" name="AutoShape 435"/>
        <xdr:cNvSpPr>
          <a:spLocks noChangeArrowheads="1"/>
        </xdr:cNvSpPr>
      </xdr:nvSpPr>
      <xdr:spPr bwMode="auto">
        <a:xfrm>
          <a:off x="4876800" y="52368450"/>
          <a:ext cx="542925" cy="49530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12</xdr:col>
      <xdr:colOff>19050</xdr:colOff>
      <xdr:row>112</xdr:row>
      <xdr:rowOff>276225</xdr:rowOff>
    </xdr:from>
    <xdr:to>
      <xdr:col>13</xdr:col>
      <xdr:colOff>209550</xdr:colOff>
      <xdr:row>112</xdr:row>
      <xdr:rowOff>771525</xdr:rowOff>
    </xdr:to>
    <xdr:sp macro="" textlink="">
      <xdr:nvSpPr>
        <xdr:cNvPr id="166" name="AutoShape 436"/>
        <xdr:cNvSpPr>
          <a:spLocks noChangeArrowheads="1"/>
        </xdr:cNvSpPr>
      </xdr:nvSpPr>
      <xdr:spPr bwMode="auto">
        <a:xfrm>
          <a:off x="4248150" y="52368450"/>
          <a:ext cx="542925" cy="49530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10</xdr:col>
      <xdr:colOff>66675</xdr:colOff>
      <xdr:row>112</xdr:row>
      <xdr:rowOff>276225</xdr:rowOff>
    </xdr:from>
    <xdr:to>
      <xdr:col>11</xdr:col>
      <xdr:colOff>257175</xdr:colOff>
      <xdr:row>112</xdr:row>
      <xdr:rowOff>771525</xdr:rowOff>
    </xdr:to>
    <xdr:sp macro="" textlink="">
      <xdr:nvSpPr>
        <xdr:cNvPr id="167" name="AutoShape 437"/>
        <xdr:cNvSpPr>
          <a:spLocks noChangeArrowheads="1"/>
        </xdr:cNvSpPr>
      </xdr:nvSpPr>
      <xdr:spPr bwMode="auto">
        <a:xfrm>
          <a:off x="3590925" y="52368450"/>
          <a:ext cx="542925" cy="49530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8</xdr:col>
      <xdr:colOff>114300</xdr:colOff>
      <xdr:row>112</xdr:row>
      <xdr:rowOff>314325</xdr:rowOff>
    </xdr:from>
    <xdr:to>
      <xdr:col>9</xdr:col>
      <xdr:colOff>304800</xdr:colOff>
      <xdr:row>112</xdr:row>
      <xdr:rowOff>828675</xdr:rowOff>
    </xdr:to>
    <xdr:sp macro="" textlink="">
      <xdr:nvSpPr>
        <xdr:cNvPr id="168" name="AutoShape 441"/>
        <xdr:cNvSpPr>
          <a:spLocks noChangeArrowheads="1"/>
        </xdr:cNvSpPr>
      </xdr:nvSpPr>
      <xdr:spPr bwMode="auto">
        <a:xfrm flipV="1">
          <a:off x="2933700" y="52406550"/>
          <a:ext cx="542925" cy="51435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10</xdr:col>
      <xdr:colOff>76200</xdr:colOff>
      <xdr:row>112</xdr:row>
      <xdr:rowOff>314325</xdr:rowOff>
    </xdr:from>
    <xdr:to>
      <xdr:col>11</xdr:col>
      <xdr:colOff>266700</xdr:colOff>
      <xdr:row>112</xdr:row>
      <xdr:rowOff>828675</xdr:rowOff>
    </xdr:to>
    <xdr:sp macro="" textlink="">
      <xdr:nvSpPr>
        <xdr:cNvPr id="169" name="AutoShape 442"/>
        <xdr:cNvSpPr>
          <a:spLocks noChangeArrowheads="1"/>
        </xdr:cNvSpPr>
      </xdr:nvSpPr>
      <xdr:spPr bwMode="auto">
        <a:xfrm flipV="1">
          <a:off x="3600450" y="52406550"/>
          <a:ext cx="542925" cy="51435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12</xdr:col>
      <xdr:colOff>19050</xdr:colOff>
      <xdr:row>112</xdr:row>
      <xdr:rowOff>314325</xdr:rowOff>
    </xdr:from>
    <xdr:to>
      <xdr:col>13</xdr:col>
      <xdr:colOff>209550</xdr:colOff>
      <xdr:row>112</xdr:row>
      <xdr:rowOff>828675</xdr:rowOff>
    </xdr:to>
    <xdr:sp macro="" textlink="">
      <xdr:nvSpPr>
        <xdr:cNvPr id="170" name="AutoShape 443"/>
        <xdr:cNvSpPr>
          <a:spLocks noChangeArrowheads="1"/>
        </xdr:cNvSpPr>
      </xdr:nvSpPr>
      <xdr:spPr bwMode="auto">
        <a:xfrm flipV="1">
          <a:off x="4248150" y="52406550"/>
          <a:ext cx="542925" cy="51435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2</xdr:col>
      <xdr:colOff>19050</xdr:colOff>
      <xdr:row>112</xdr:row>
      <xdr:rowOff>285750</xdr:rowOff>
    </xdr:from>
    <xdr:to>
      <xdr:col>3</xdr:col>
      <xdr:colOff>228600</xdr:colOff>
      <xdr:row>112</xdr:row>
      <xdr:rowOff>800100</xdr:rowOff>
    </xdr:to>
    <xdr:sp macro="" textlink="">
      <xdr:nvSpPr>
        <xdr:cNvPr id="171" name="Oval 444"/>
        <xdr:cNvSpPr>
          <a:spLocks noChangeArrowheads="1"/>
        </xdr:cNvSpPr>
      </xdr:nvSpPr>
      <xdr:spPr bwMode="auto">
        <a:xfrm>
          <a:off x="723900" y="52377975"/>
          <a:ext cx="561975" cy="514350"/>
        </a:xfrm>
        <a:prstGeom prst="ellipse">
          <a:avLst/>
        </a:prstGeom>
        <a:solidFill>
          <a:srgbClr val="00CCFF"/>
        </a:solidFill>
        <a:ln w="9525">
          <a:solidFill>
            <a:srgbClr val="000000"/>
          </a:solidFill>
          <a:round/>
          <a:headEnd/>
          <a:tailEnd/>
        </a:ln>
        <a:effectLst/>
      </xdr:spPr>
      <xdr:txBody>
        <a:bodyPr vertOverflow="clip" wrap="square" lIns="27432" tIns="18288" rIns="27432" bIns="18288" anchor="ctr" upright="1"/>
        <a:lstStyle/>
        <a:p>
          <a:pPr algn="ctr" rtl="0">
            <a:defRPr sz="1000"/>
          </a:pPr>
          <a:r>
            <a:rPr lang="el-GR" sz="600" b="0" i="0" strike="noStrike">
              <a:solidFill>
                <a:srgbClr val="000000"/>
              </a:solidFill>
              <a:latin typeface="Comic Sans MS"/>
            </a:rPr>
            <a:t>1 ακέραι</a:t>
          </a:r>
          <a:r>
            <a:rPr lang="el-GR" sz="700" b="0" i="0" strike="noStrike">
              <a:solidFill>
                <a:srgbClr val="000000"/>
              </a:solidFill>
              <a:latin typeface="Comic Sans MS"/>
            </a:rPr>
            <a:t>α μονάδα</a:t>
          </a:r>
        </a:p>
      </xdr:txBody>
    </xdr:sp>
    <xdr:clientData/>
  </xdr:twoCellAnchor>
  <xdr:twoCellAnchor>
    <xdr:from>
      <xdr:col>3</xdr:col>
      <xdr:colOff>295275</xdr:colOff>
      <xdr:row>112</xdr:row>
      <xdr:rowOff>266700</xdr:rowOff>
    </xdr:from>
    <xdr:to>
      <xdr:col>5</xdr:col>
      <xdr:colOff>152400</xdr:colOff>
      <xdr:row>112</xdr:row>
      <xdr:rowOff>781050</xdr:rowOff>
    </xdr:to>
    <xdr:sp macro="" textlink="">
      <xdr:nvSpPr>
        <xdr:cNvPr id="172" name="Oval 445"/>
        <xdr:cNvSpPr>
          <a:spLocks noChangeArrowheads="1"/>
        </xdr:cNvSpPr>
      </xdr:nvSpPr>
      <xdr:spPr bwMode="auto">
        <a:xfrm>
          <a:off x="1352550" y="52358925"/>
          <a:ext cx="561975" cy="514350"/>
        </a:xfrm>
        <a:prstGeom prst="ellipse">
          <a:avLst/>
        </a:prstGeom>
        <a:solidFill>
          <a:srgbClr val="00CCFF"/>
        </a:solidFill>
        <a:ln w="9525">
          <a:solidFill>
            <a:srgbClr val="000000"/>
          </a:solidFill>
          <a:round/>
          <a:headEnd/>
          <a:tailEnd/>
        </a:ln>
        <a:effectLst/>
      </xdr:spPr>
      <xdr:txBody>
        <a:bodyPr vertOverflow="clip" wrap="square" lIns="27432" tIns="18288" rIns="27432" bIns="18288" anchor="ctr" upright="1"/>
        <a:lstStyle/>
        <a:p>
          <a:pPr algn="ctr" rtl="0">
            <a:defRPr sz="1000"/>
          </a:pPr>
          <a:r>
            <a:rPr lang="el-GR" sz="600" b="0" i="0" strike="noStrike">
              <a:solidFill>
                <a:srgbClr val="000000"/>
              </a:solidFill>
              <a:latin typeface="Comic Sans MS"/>
            </a:rPr>
            <a:t>1 ακέραι</a:t>
          </a:r>
          <a:r>
            <a:rPr lang="el-GR" sz="700" b="0" i="0" strike="noStrike">
              <a:solidFill>
                <a:srgbClr val="000000"/>
              </a:solidFill>
              <a:latin typeface="Comic Sans MS"/>
            </a:rPr>
            <a:t>α μονάδα</a:t>
          </a:r>
        </a:p>
      </xdr:txBody>
    </xdr:sp>
    <xdr:clientData/>
  </xdr:twoCellAnchor>
  <xdr:twoCellAnchor>
    <xdr:from>
      <xdr:col>10</xdr:col>
      <xdr:colOff>247650</xdr:colOff>
      <xdr:row>70</xdr:row>
      <xdr:rowOff>276225</xdr:rowOff>
    </xdr:from>
    <xdr:to>
      <xdr:col>12</xdr:col>
      <xdr:colOff>85725</xdr:colOff>
      <xdr:row>70</xdr:row>
      <xdr:rowOff>771525</xdr:rowOff>
    </xdr:to>
    <xdr:sp macro="" textlink="">
      <xdr:nvSpPr>
        <xdr:cNvPr id="173" name="AutoShape 446"/>
        <xdr:cNvSpPr>
          <a:spLocks noChangeArrowheads="1"/>
        </xdr:cNvSpPr>
      </xdr:nvSpPr>
      <xdr:spPr bwMode="auto">
        <a:xfrm>
          <a:off x="3771900" y="36471225"/>
          <a:ext cx="542925" cy="49530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FF0000"/>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8</xdr:col>
      <xdr:colOff>276225</xdr:colOff>
      <xdr:row>70</xdr:row>
      <xdr:rowOff>257175</xdr:rowOff>
    </xdr:from>
    <xdr:to>
      <xdr:col>10</xdr:col>
      <xdr:colOff>133350</xdr:colOff>
      <xdr:row>70</xdr:row>
      <xdr:rowOff>771525</xdr:rowOff>
    </xdr:to>
    <xdr:sp macro="" textlink="">
      <xdr:nvSpPr>
        <xdr:cNvPr id="174" name="Oval 447"/>
        <xdr:cNvSpPr>
          <a:spLocks noChangeArrowheads="1"/>
        </xdr:cNvSpPr>
      </xdr:nvSpPr>
      <xdr:spPr bwMode="auto">
        <a:xfrm>
          <a:off x="3095625" y="36452175"/>
          <a:ext cx="561975" cy="514350"/>
        </a:xfrm>
        <a:prstGeom prst="ellipse">
          <a:avLst/>
        </a:prstGeom>
        <a:solidFill>
          <a:srgbClr val="FF0000"/>
        </a:solidFill>
        <a:ln w="9525">
          <a:solidFill>
            <a:srgbClr val="000000"/>
          </a:solidFill>
          <a:round/>
          <a:headEnd/>
          <a:tailEnd/>
        </a:ln>
        <a:effectLst/>
      </xdr:spPr>
      <xdr:txBody>
        <a:bodyPr vertOverflow="clip" wrap="square" lIns="27432" tIns="18288" rIns="27432" bIns="18288" anchor="ctr" upright="1"/>
        <a:lstStyle/>
        <a:p>
          <a:pPr algn="ctr" rtl="0">
            <a:defRPr sz="1000"/>
          </a:pPr>
          <a:r>
            <a:rPr lang="el-GR" sz="600" b="0" i="0" strike="noStrike">
              <a:solidFill>
                <a:srgbClr val="000000"/>
              </a:solidFill>
              <a:latin typeface="Comic Sans MS"/>
            </a:rPr>
            <a:t>1 ακέραι</a:t>
          </a:r>
          <a:r>
            <a:rPr lang="el-GR" sz="700" b="0" i="0" strike="noStrike">
              <a:solidFill>
                <a:srgbClr val="000000"/>
              </a:solidFill>
              <a:latin typeface="Comic Sans MS"/>
            </a:rPr>
            <a:t>α μονάδα</a:t>
          </a:r>
        </a:p>
      </xdr:txBody>
    </xdr:sp>
    <xdr:clientData/>
  </xdr:twoCellAnchor>
  <xdr:twoCellAnchor>
    <xdr:from>
      <xdr:col>6</xdr:col>
      <xdr:colOff>19050</xdr:colOff>
      <xdr:row>70</xdr:row>
      <xdr:rowOff>276225</xdr:rowOff>
    </xdr:from>
    <xdr:to>
      <xdr:col>6</xdr:col>
      <xdr:colOff>257175</xdr:colOff>
      <xdr:row>70</xdr:row>
      <xdr:rowOff>819150</xdr:rowOff>
    </xdr:to>
    <xdr:sp macro="" textlink="">
      <xdr:nvSpPr>
        <xdr:cNvPr id="175" name="Text Box 448"/>
        <xdr:cNvSpPr txBox="1">
          <a:spLocks noChangeArrowheads="1"/>
        </xdr:cNvSpPr>
      </xdr:nvSpPr>
      <xdr:spPr bwMode="auto">
        <a:xfrm>
          <a:off x="2133600" y="36471225"/>
          <a:ext cx="238125" cy="5429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FF0000"/>
              </a:solidFill>
              <a:latin typeface="Comic Sans MS"/>
            </a:rPr>
            <a:t>=</a:t>
          </a:r>
        </a:p>
      </xdr:txBody>
    </xdr:sp>
    <xdr:clientData/>
  </xdr:twoCellAnchor>
  <xdr:twoCellAnchor>
    <xdr:from>
      <xdr:col>0</xdr:col>
      <xdr:colOff>161925</xdr:colOff>
      <xdr:row>70</xdr:row>
      <xdr:rowOff>276225</xdr:rowOff>
    </xdr:from>
    <xdr:to>
      <xdr:col>2</xdr:col>
      <xdr:colOff>0</xdr:colOff>
      <xdr:row>70</xdr:row>
      <xdr:rowOff>771525</xdr:rowOff>
    </xdr:to>
    <xdr:sp macro="" textlink="">
      <xdr:nvSpPr>
        <xdr:cNvPr id="176" name="AutoShape 449"/>
        <xdr:cNvSpPr>
          <a:spLocks noChangeArrowheads="1"/>
        </xdr:cNvSpPr>
      </xdr:nvSpPr>
      <xdr:spPr bwMode="auto">
        <a:xfrm>
          <a:off x="161925" y="36471225"/>
          <a:ext cx="542925" cy="49530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FF0000"/>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4</xdr:col>
      <xdr:colOff>28575</xdr:colOff>
      <xdr:row>70</xdr:row>
      <xdr:rowOff>266700</xdr:rowOff>
    </xdr:from>
    <xdr:to>
      <xdr:col>5</xdr:col>
      <xdr:colOff>219075</xdr:colOff>
      <xdr:row>70</xdr:row>
      <xdr:rowOff>762000</xdr:rowOff>
    </xdr:to>
    <xdr:sp macro="" textlink="">
      <xdr:nvSpPr>
        <xdr:cNvPr id="177" name="AutoShape 451"/>
        <xdr:cNvSpPr>
          <a:spLocks noChangeArrowheads="1"/>
        </xdr:cNvSpPr>
      </xdr:nvSpPr>
      <xdr:spPr bwMode="auto">
        <a:xfrm>
          <a:off x="1438275" y="36461700"/>
          <a:ext cx="542925" cy="49530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FF0000"/>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2</xdr:col>
      <xdr:colOff>114300</xdr:colOff>
      <xdr:row>70</xdr:row>
      <xdr:rowOff>266700</xdr:rowOff>
    </xdr:from>
    <xdr:to>
      <xdr:col>3</xdr:col>
      <xdr:colOff>304800</xdr:colOff>
      <xdr:row>70</xdr:row>
      <xdr:rowOff>762000</xdr:rowOff>
    </xdr:to>
    <xdr:sp macro="" textlink="">
      <xdr:nvSpPr>
        <xdr:cNvPr id="178" name="AutoShape 452"/>
        <xdr:cNvSpPr>
          <a:spLocks noChangeArrowheads="1"/>
        </xdr:cNvSpPr>
      </xdr:nvSpPr>
      <xdr:spPr bwMode="auto">
        <a:xfrm>
          <a:off x="819150" y="36461700"/>
          <a:ext cx="542925" cy="49530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FF0000"/>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0</xdr:col>
      <xdr:colOff>161925</xdr:colOff>
      <xdr:row>70</xdr:row>
      <xdr:rowOff>323850</xdr:rowOff>
    </xdr:from>
    <xdr:to>
      <xdr:col>2</xdr:col>
      <xdr:colOff>0</xdr:colOff>
      <xdr:row>70</xdr:row>
      <xdr:rowOff>838200</xdr:rowOff>
    </xdr:to>
    <xdr:sp macro="" textlink="">
      <xdr:nvSpPr>
        <xdr:cNvPr id="179" name="AutoShape 453"/>
        <xdr:cNvSpPr>
          <a:spLocks noChangeArrowheads="1"/>
        </xdr:cNvSpPr>
      </xdr:nvSpPr>
      <xdr:spPr bwMode="auto">
        <a:xfrm flipV="1">
          <a:off x="161925" y="36518850"/>
          <a:ext cx="542925" cy="51435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FF0000"/>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2</xdr:col>
      <xdr:colOff>114300</xdr:colOff>
      <xdr:row>70</xdr:row>
      <xdr:rowOff>333375</xdr:rowOff>
    </xdr:from>
    <xdr:to>
      <xdr:col>3</xdr:col>
      <xdr:colOff>304800</xdr:colOff>
      <xdr:row>70</xdr:row>
      <xdr:rowOff>847725</xdr:rowOff>
    </xdr:to>
    <xdr:sp macro="" textlink="">
      <xdr:nvSpPr>
        <xdr:cNvPr id="180" name="AutoShape 454"/>
        <xdr:cNvSpPr>
          <a:spLocks noChangeArrowheads="1"/>
        </xdr:cNvSpPr>
      </xdr:nvSpPr>
      <xdr:spPr bwMode="auto">
        <a:xfrm flipV="1">
          <a:off x="819150" y="36528375"/>
          <a:ext cx="542925" cy="51435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FF0000"/>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6</xdr:col>
      <xdr:colOff>323850</xdr:colOff>
      <xdr:row>70</xdr:row>
      <xdr:rowOff>266700</xdr:rowOff>
    </xdr:from>
    <xdr:to>
      <xdr:col>8</xdr:col>
      <xdr:colOff>180975</xdr:colOff>
      <xdr:row>70</xdr:row>
      <xdr:rowOff>781050</xdr:rowOff>
    </xdr:to>
    <xdr:sp macro="" textlink="">
      <xdr:nvSpPr>
        <xdr:cNvPr id="181" name="Oval 456"/>
        <xdr:cNvSpPr>
          <a:spLocks noChangeArrowheads="1"/>
        </xdr:cNvSpPr>
      </xdr:nvSpPr>
      <xdr:spPr bwMode="auto">
        <a:xfrm>
          <a:off x="2438400" y="36461700"/>
          <a:ext cx="561975" cy="514350"/>
        </a:xfrm>
        <a:prstGeom prst="ellipse">
          <a:avLst/>
        </a:prstGeom>
        <a:solidFill>
          <a:srgbClr val="FF0000"/>
        </a:solidFill>
        <a:ln w="9525">
          <a:solidFill>
            <a:srgbClr val="000000"/>
          </a:solidFill>
          <a:round/>
          <a:headEnd/>
          <a:tailEnd/>
        </a:ln>
        <a:effectLst/>
      </xdr:spPr>
      <xdr:txBody>
        <a:bodyPr vertOverflow="clip" wrap="square" lIns="27432" tIns="18288" rIns="27432" bIns="18288" anchor="ctr" upright="1"/>
        <a:lstStyle/>
        <a:p>
          <a:pPr algn="ctr" rtl="0">
            <a:defRPr sz="1000"/>
          </a:pPr>
          <a:r>
            <a:rPr lang="el-GR" sz="600" b="0" i="0" strike="noStrike">
              <a:solidFill>
                <a:srgbClr val="000000"/>
              </a:solidFill>
              <a:latin typeface="Comic Sans MS"/>
            </a:rPr>
            <a:t>1 ακέραι</a:t>
          </a:r>
          <a:r>
            <a:rPr lang="el-GR" sz="700" b="0" i="0" strike="noStrike">
              <a:solidFill>
                <a:srgbClr val="000000"/>
              </a:solidFill>
              <a:latin typeface="Comic Sans MS"/>
            </a:rPr>
            <a:t>α μονάδα</a:t>
          </a:r>
        </a:p>
      </xdr:txBody>
    </xdr:sp>
    <xdr:clientData/>
  </xdr:twoCellAnchor>
  <xdr:twoCellAnchor>
    <xdr:from>
      <xdr:col>3</xdr:col>
      <xdr:colOff>47625</xdr:colOff>
      <xdr:row>120</xdr:row>
      <xdr:rowOff>38100</xdr:rowOff>
    </xdr:from>
    <xdr:to>
      <xdr:col>3</xdr:col>
      <xdr:colOff>266700</xdr:colOff>
      <xdr:row>121</xdr:row>
      <xdr:rowOff>238125</xdr:rowOff>
    </xdr:to>
    <xdr:sp macro="" textlink="">
      <xdr:nvSpPr>
        <xdr:cNvPr id="182" name="Text Box 458"/>
        <xdr:cNvSpPr txBox="1">
          <a:spLocks noChangeArrowheads="1"/>
        </xdr:cNvSpPr>
      </xdr:nvSpPr>
      <xdr:spPr bwMode="auto">
        <a:xfrm>
          <a:off x="1104900" y="5502592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9</xdr:col>
      <xdr:colOff>47625</xdr:colOff>
      <xdr:row>117</xdr:row>
      <xdr:rowOff>38100</xdr:rowOff>
    </xdr:from>
    <xdr:to>
      <xdr:col>9</xdr:col>
      <xdr:colOff>266700</xdr:colOff>
      <xdr:row>118</xdr:row>
      <xdr:rowOff>238125</xdr:rowOff>
    </xdr:to>
    <xdr:sp macro="" textlink="">
      <xdr:nvSpPr>
        <xdr:cNvPr id="183" name="Text Box 460"/>
        <xdr:cNvSpPr txBox="1">
          <a:spLocks noChangeArrowheads="1"/>
        </xdr:cNvSpPr>
      </xdr:nvSpPr>
      <xdr:spPr bwMode="auto">
        <a:xfrm>
          <a:off x="3219450" y="542353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15</xdr:col>
      <xdr:colOff>47625</xdr:colOff>
      <xdr:row>117</xdr:row>
      <xdr:rowOff>38100</xdr:rowOff>
    </xdr:from>
    <xdr:to>
      <xdr:col>15</xdr:col>
      <xdr:colOff>266700</xdr:colOff>
      <xdr:row>118</xdr:row>
      <xdr:rowOff>238125</xdr:rowOff>
    </xdr:to>
    <xdr:sp macro="" textlink="">
      <xdr:nvSpPr>
        <xdr:cNvPr id="184" name="Text Box 462"/>
        <xdr:cNvSpPr txBox="1">
          <a:spLocks noChangeArrowheads="1"/>
        </xdr:cNvSpPr>
      </xdr:nvSpPr>
      <xdr:spPr bwMode="auto">
        <a:xfrm>
          <a:off x="5334000" y="542353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15</xdr:col>
      <xdr:colOff>47625</xdr:colOff>
      <xdr:row>120</xdr:row>
      <xdr:rowOff>38100</xdr:rowOff>
    </xdr:from>
    <xdr:to>
      <xdr:col>15</xdr:col>
      <xdr:colOff>266700</xdr:colOff>
      <xdr:row>121</xdr:row>
      <xdr:rowOff>238125</xdr:rowOff>
    </xdr:to>
    <xdr:sp macro="" textlink="">
      <xdr:nvSpPr>
        <xdr:cNvPr id="185" name="Text Box 464"/>
        <xdr:cNvSpPr txBox="1">
          <a:spLocks noChangeArrowheads="1"/>
        </xdr:cNvSpPr>
      </xdr:nvSpPr>
      <xdr:spPr bwMode="auto">
        <a:xfrm>
          <a:off x="5334000" y="5502592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9</xdr:col>
      <xdr:colOff>47625</xdr:colOff>
      <xdr:row>120</xdr:row>
      <xdr:rowOff>38100</xdr:rowOff>
    </xdr:from>
    <xdr:to>
      <xdr:col>9</xdr:col>
      <xdr:colOff>266700</xdr:colOff>
      <xdr:row>121</xdr:row>
      <xdr:rowOff>238125</xdr:rowOff>
    </xdr:to>
    <xdr:sp macro="" textlink="">
      <xdr:nvSpPr>
        <xdr:cNvPr id="186" name="Text Box 466"/>
        <xdr:cNvSpPr txBox="1">
          <a:spLocks noChangeArrowheads="1"/>
        </xdr:cNvSpPr>
      </xdr:nvSpPr>
      <xdr:spPr bwMode="auto">
        <a:xfrm>
          <a:off x="3219450" y="5502592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2</xdr:col>
      <xdr:colOff>19050</xdr:colOff>
      <xdr:row>127</xdr:row>
      <xdr:rowOff>104775</xdr:rowOff>
    </xdr:from>
    <xdr:to>
      <xdr:col>2</xdr:col>
      <xdr:colOff>238125</xdr:colOff>
      <xdr:row>128</xdr:row>
      <xdr:rowOff>304800</xdr:rowOff>
    </xdr:to>
    <xdr:sp macro="" textlink="">
      <xdr:nvSpPr>
        <xdr:cNvPr id="187" name="Text Box 474"/>
        <xdr:cNvSpPr txBox="1">
          <a:spLocks noChangeArrowheads="1"/>
        </xdr:cNvSpPr>
      </xdr:nvSpPr>
      <xdr:spPr bwMode="auto">
        <a:xfrm>
          <a:off x="723900" y="5752147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8</xdr:col>
      <xdr:colOff>19050</xdr:colOff>
      <xdr:row>127</xdr:row>
      <xdr:rowOff>104775</xdr:rowOff>
    </xdr:from>
    <xdr:to>
      <xdr:col>8</xdr:col>
      <xdr:colOff>238125</xdr:colOff>
      <xdr:row>128</xdr:row>
      <xdr:rowOff>295275</xdr:rowOff>
    </xdr:to>
    <xdr:sp macro="" textlink="">
      <xdr:nvSpPr>
        <xdr:cNvPr id="188" name="Text Box 475"/>
        <xdr:cNvSpPr txBox="1">
          <a:spLocks noChangeArrowheads="1"/>
        </xdr:cNvSpPr>
      </xdr:nvSpPr>
      <xdr:spPr bwMode="auto">
        <a:xfrm>
          <a:off x="2838450" y="57521475"/>
          <a:ext cx="219075" cy="5048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14</xdr:col>
      <xdr:colOff>19050</xdr:colOff>
      <xdr:row>127</xdr:row>
      <xdr:rowOff>104775</xdr:rowOff>
    </xdr:from>
    <xdr:to>
      <xdr:col>14</xdr:col>
      <xdr:colOff>238125</xdr:colOff>
      <xdr:row>128</xdr:row>
      <xdr:rowOff>285750</xdr:rowOff>
    </xdr:to>
    <xdr:sp macro="" textlink="">
      <xdr:nvSpPr>
        <xdr:cNvPr id="189" name="Text Box 476"/>
        <xdr:cNvSpPr txBox="1">
          <a:spLocks noChangeArrowheads="1"/>
        </xdr:cNvSpPr>
      </xdr:nvSpPr>
      <xdr:spPr bwMode="auto">
        <a:xfrm>
          <a:off x="4953000" y="57521475"/>
          <a:ext cx="219075" cy="49530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2</xdr:col>
      <xdr:colOff>19050</xdr:colOff>
      <xdr:row>130</xdr:row>
      <xdr:rowOff>104775</xdr:rowOff>
    </xdr:from>
    <xdr:to>
      <xdr:col>2</xdr:col>
      <xdr:colOff>238125</xdr:colOff>
      <xdr:row>131</xdr:row>
      <xdr:rowOff>304800</xdr:rowOff>
    </xdr:to>
    <xdr:sp macro="" textlink="">
      <xdr:nvSpPr>
        <xdr:cNvPr id="190" name="Text Box 477"/>
        <xdr:cNvSpPr txBox="1">
          <a:spLocks noChangeArrowheads="1"/>
        </xdr:cNvSpPr>
      </xdr:nvSpPr>
      <xdr:spPr bwMode="auto">
        <a:xfrm>
          <a:off x="723900" y="583120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8</xdr:col>
      <xdr:colOff>19050</xdr:colOff>
      <xdr:row>130</xdr:row>
      <xdr:rowOff>104775</xdr:rowOff>
    </xdr:from>
    <xdr:to>
      <xdr:col>8</xdr:col>
      <xdr:colOff>238125</xdr:colOff>
      <xdr:row>131</xdr:row>
      <xdr:rowOff>295275</xdr:rowOff>
    </xdr:to>
    <xdr:sp macro="" textlink="">
      <xdr:nvSpPr>
        <xdr:cNvPr id="191" name="Text Box 478"/>
        <xdr:cNvSpPr txBox="1">
          <a:spLocks noChangeArrowheads="1"/>
        </xdr:cNvSpPr>
      </xdr:nvSpPr>
      <xdr:spPr bwMode="auto">
        <a:xfrm>
          <a:off x="2838450" y="58312050"/>
          <a:ext cx="219075" cy="5048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14</xdr:col>
      <xdr:colOff>19050</xdr:colOff>
      <xdr:row>130</xdr:row>
      <xdr:rowOff>104775</xdr:rowOff>
    </xdr:from>
    <xdr:to>
      <xdr:col>14</xdr:col>
      <xdr:colOff>238125</xdr:colOff>
      <xdr:row>131</xdr:row>
      <xdr:rowOff>285750</xdr:rowOff>
    </xdr:to>
    <xdr:sp macro="" textlink="">
      <xdr:nvSpPr>
        <xdr:cNvPr id="192" name="Text Box 479"/>
        <xdr:cNvSpPr txBox="1">
          <a:spLocks noChangeArrowheads="1"/>
        </xdr:cNvSpPr>
      </xdr:nvSpPr>
      <xdr:spPr bwMode="auto">
        <a:xfrm>
          <a:off x="4953000" y="58312050"/>
          <a:ext cx="219075" cy="49530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2</xdr:col>
      <xdr:colOff>19050</xdr:colOff>
      <xdr:row>133</xdr:row>
      <xdr:rowOff>104775</xdr:rowOff>
    </xdr:from>
    <xdr:to>
      <xdr:col>2</xdr:col>
      <xdr:colOff>238125</xdr:colOff>
      <xdr:row>134</xdr:row>
      <xdr:rowOff>304800</xdr:rowOff>
    </xdr:to>
    <xdr:sp macro="" textlink="">
      <xdr:nvSpPr>
        <xdr:cNvPr id="193" name="Text Box 492"/>
        <xdr:cNvSpPr txBox="1">
          <a:spLocks noChangeArrowheads="1"/>
        </xdr:cNvSpPr>
      </xdr:nvSpPr>
      <xdr:spPr bwMode="auto">
        <a:xfrm>
          <a:off x="723900" y="5910262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8</xdr:col>
      <xdr:colOff>19050</xdr:colOff>
      <xdr:row>133</xdr:row>
      <xdr:rowOff>104775</xdr:rowOff>
    </xdr:from>
    <xdr:to>
      <xdr:col>8</xdr:col>
      <xdr:colOff>238125</xdr:colOff>
      <xdr:row>134</xdr:row>
      <xdr:rowOff>295275</xdr:rowOff>
    </xdr:to>
    <xdr:sp macro="" textlink="">
      <xdr:nvSpPr>
        <xdr:cNvPr id="194" name="Text Box 493"/>
        <xdr:cNvSpPr txBox="1">
          <a:spLocks noChangeArrowheads="1"/>
        </xdr:cNvSpPr>
      </xdr:nvSpPr>
      <xdr:spPr bwMode="auto">
        <a:xfrm>
          <a:off x="2838450" y="59102625"/>
          <a:ext cx="219075" cy="5048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14</xdr:col>
      <xdr:colOff>19050</xdr:colOff>
      <xdr:row>133</xdr:row>
      <xdr:rowOff>104775</xdr:rowOff>
    </xdr:from>
    <xdr:to>
      <xdr:col>14</xdr:col>
      <xdr:colOff>238125</xdr:colOff>
      <xdr:row>134</xdr:row>
      <xdr:rowOff>285750</xdr:rowOff>
    </xdr:to>
    <xdr:sp macro="" textlink="">
      <xdr:nvSpPr>
        <xdr:cNvPr id="195" name="Text Box 494"/>
        <xdr:cNvSpPr txBox="1">
          <a:spLocks noChangeArrowheads="1"/>
        </xdr:cNvSpPr>
      </xdr:nvSpPr>
      <xdr:spPr bwMode="auto">
        <a:xfrm>
          <a:off x="4953000" y="59102625"/>
          <a:ext cx="219075" cy="49530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2</xdr:col>
      <xdr:colOff>19050</xdr:colOff>
      <xdr:row>136</xdr:row>
      <xdr:rowOff>104775</xdr:rowOff>
    </xdr:from>
    <xdr:to>
      <xdr:col>2</xdr:col>
      <xdr:colOff>238125</xdr:colOff>
      <xdr:row>137</xdr:row>
      <xdr:rowOff>304800</xdr:rowOff>
    </xdr:to>
    <xdr:sp macro="" textlink="">
      <xdr:nvSpPr>
        <xdr:cNvPr id="196" name="Text Box 495"/>
        <xdr:cNvSpPr txBox="1">
          <a:spLocks noChangeArrowheads="1"/>
        </xdr:cNvSpPr>
      </xdr:nvSpPr>
      <xdr:spPr bwMode="auto">
        <a:xfrm>
          <a:off x="723900" y="5989320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8</xdr:col>
      <xdr:colOff>19050</xdr:colOff>
      <xdr:row>136</xdr:row>
      <xdr:rowOff>104775</xdr:rowOff>
    </xdr:from>
    <xdr:to>
      <xdr:col>8</xdr:col>
      <xdr:colOff>238125</xdr:colOff>
      <xdr:row>137</xdr:row>
      <xdr:rowOff>295275</xdr:rowOff>
    </xdr:to>
    <xdr:sp macro="" textlink="">
      <xdr:nvSpPr>
        <xdr:cNvPr id="197" name="Text Box 496"/>
        <xdr:cNvSpPr txBox="1">
          <a:spLocks noChangeArrowheads="1"/>
        </xdr:cNvSpPr>
      </xdr:nvSpPr>
      <xdr:spPr bwMode="auto">
        <a:xfrm>
          <a:off x="2838450" y="59893200"/>
          <a:ext cx="219075" cy="5048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14</xdr:col>
      <xdr:colOff>19050</xdr:colOff>
      <xdr:row>136</xdr:row>
      <xdr:rowOff>104775</xdr:rowOff>
    </xdr:from>
    <xdr:to>
      <xdr:col>14</xdr:col>
      <xdr:colOff>238125</xdr:colOff>
      <xdr:row>137</xdr:row>
      <xdr:rowOff>285750</xdr:rowOff>
    </xdr:to>
    <xdr:sp macro="" textlink="">
      <xdr:nvSpPr>
        <xdr:cNvPr id="198" name="Text Box 497"/>
        <xdr:cNvSpPr txBox="1">
          <a:spLocks noChangeArrowheads="1"/>
        </xdr:cNvSpPr>
      </xdr:nvSpPr>
      <xdr:spPr bwMode="auto">
        <a:xfrm>
          <a:off x="4953000" y="59893200"/>
          <a:ext cx="219075" cy="49530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2</xdr:col>
      <xdr:colOff>19050</xdr:colOff>
      <xdr:row>139</xdr:row>
      <xdr:rowOff>104775</xdr:rowOff>
    </xdr:from>
    <xdr:to>
      <xdr:col>2</xdr:col>
      <xdr:colOff>238125</xdr:colOff>
      <xdr:row>140</xdr:row>
      <xdr:rowOff>304800</xdr:rowOff>
    </xdr:to>
    <xdr:sp macro="" textlink="">
      <xdr:nvSpPr>
        <xdr:cNvPr id="199" name="Text Box 510"/>
        <xdr:cNvSpPr txBox="1">
          <a:spLocks noChangeArrowheads="1"/>
        </xdr:cNvSpPr>
      </xdr:nvSpPr>
      <xdr:spPr bwMode="auto">
        <a:xfrm>
          <a:off x="723900" y="6068377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8</xdr:col>
      <xdr:colOff>19050</xdr:colOff>
      <xdr:row>139</xdr:row>
      <xdr:rowOff>104775</xdr:rowOff>
    </xdr:from>
    <xdr:to>
      <xdr:col>8</xdr:col>
      <xdr:colOff>238125</xdr:colOff>
      <xdr:row>140</xdr:row>
      <xdr:rowOff>295275</xdr:rowOff>
    </xdr:to>
    <xdr:sp macro="" textlink="">
      <xdr:nvSpPr>
        <xdr:cNvPr id="200" name="Text Box 511"/>
        <xdr:cNvSpPr txBox="1">
          <a:spLocks noChangeArrowheads="1"/>
        </xdr:cNvSpPr>
      </xdr:nvSpPr>
      <xdr:spPr bwMode="auto">
        <a:xfrm>
          <a:off x="2838450" y="60683775"/>
          <a:ext cx="219075" cy="5048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14</xdr:col>
      <xdr:colOff>19050</xdr:colOff>
      <xdr:row>139</xdr:row>
      <xdr:rowOff>104775</xdr:rowOff>
    </xdr:from>
    <xdr:to>
      <xdr:col>14</xdr:col>
      <xdr:colOff>238125</xdr:colOff>
      <xdr:row>140</xdr:row>
      <xdr:rowOff>285750</xdr:rowOff>
    </xdr:to>
    <xdr:sp macro="" textlink="">
      <xdr:nvSpPr>
        <xdr:cNvPr id="201" name="Text Box 512"/>
        <xdr:cNvSpPr txBox="1">
          <a:spLocks noChangeArrowheads="1"/>
        </xdr:cNvSpPr>
      </xdr:nvSpPr>
      <xdr:spPr bwMode="auto">
        <a:xfrm>
          <a:off x="4953000" y="60683775"/>
          <a:ext cx="219075" cy="49530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2</xdr:col>
      <xdr:colOff>19050</xdr:colOff>
      <xdr:row>142</xdr:row>
      <xdr:rowOff>104775</xdr:rowOff>
    </xdr:from>
    <xdr:to>
      <xdr:col>2</xdr:col>
      <xdr:colOff>238125</xdr:colOff>
      <xdr:row>143</xdr:row>
      <xdr:rowOff>304800</xdr:rowOff>
    </xdr:to>
    <xdr:sp macro="" textlink="">
      <xdr:nvSpPr>
        <xdr:cNvPr id="202" name="Text Box 513"/>
        <xdr:cNvSpPr txBox="1">
          <a:spLocks noChangeArrowheads="1"/>
        </xdr:cNvSpPr>
      </xdr:nvSpPr>
      <xdr:spPr bwMode="auto">
        <a:xfrm>
          <a:off x="723900" y="614743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8</xdr:col>
      <xdr:colOff>19050</xdr:colOff>
      <xdr:row>142</xdr:row>
      <xdr:rowOff>104775</xdr:rowOff>
    </xdr:from>
    <xdr:to>
      <xdr:col>8</xdr:col>
      <xdr:colOff>238125</xdr:colOff>
      <xdr:row>143</xdr:row>
      <xdr:rowOff>295275</xdr:rowOff>
    </xdr:to>
    <xdr:sp macro="" textlink="">
      <xdr:nvSpPr>
        <xdr:cNvPr id="203" name="Text Box 514"/>
        <xdr:cNvSpPr txBox="1">
          <a:spLocks noChangeArrowheads="1"/>
        </xdr:cNvSpPr>
      </xdr:nvSpPr>
      <xdr:spPr bwMode="auto">
        <a:xfrm>
          <a:off x="2838450" y="61474350"/>
          <a:ext cx="219075" cy="5048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14</xdr:col>
      <xdr:colOff>19050</xdr:colOff>
      <xdr:row>142</xdr:row>
      <xdr:rowOff>104775</xdr:rowOff>
    </xdr:from>
    <xdr:to>
      <xdr:col>14</xdr:col>
      <xdr:colOff>238125</xdr:colOff>
      <xdr:row>143</xdr:row>
      <xdr:rowOff>285750</xdr:rowOff>
    </xdr:to>
    <xdr:sp macro="" textlink="">
      <xdr:nvSpPr>
        <xdr:cNvPr id="204" name="Text Box 515"/>
        <xdr:cNvSpPr txBox="1">
          <a:spLocks noChangeArrowheads="1"/>
        </xdr:cNvSpPr>
      </xdr:nvSpPr>
      <xdr:spPr bwMode="auto">
        <a:xfrm>
          <a:off x="4953000" y="61474350"/>
          <a:ext cx="219075" cy="49530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2</xdr:col>
      <xdr:colOff>19050</xdr:colOff>
      <xdr:row>145</xdr:row>
      <xdr:rowOff>104775</xdr:rowOff>
    </xdr:from>
    <xdr:to>
      <xdr:col>2</xdr:col>
      <xdr:colOff>238125</xdr:colOff>
      <xdr:row>146</xdr:row>
      <xdr:rowOff>304800</xdr:rowOff>
    </xdr:to>
    <xdr:sp macro="" textlink="">
      <xdr:nvSpPr>
        <xdr:cNvPr id="205" name="Text Box 516"/>
        <xdr:cNvSpPr txBox="1">
          <a:spLocks noChangeArrowheads="1"/>
        </xdr:cNvSpPr>
      </xdr:nvSpPr>
      <xdr:spPr bwMode="auto">
        <a:xfrm>
          <a:off x="723900" y="6226492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8</xdr:col>
      <xdr:colOff>19050</xdr:colOff>
      <xdr:row>145</xdr:row>
      <xdr:rowOff>104775</xdr:rowOff>
    </xdr:from>
    <xdr:to>
      <xdr:col>8</xdr:col>
      <xdr:colOff>238125</xdr:colOff>
      <xdr:row>146</xdr:row>
      <xdr:rowOff>295275</xdr:rowOff>
    </xdr:to>
    <xdr:sp macro="" textlink="">
      <xdr:nvSpPr>
        <xdr:cNvPr id="206" name="Text Box 517"/>
        <xdr:cNvSpPr txBox="1">
          <a:spLocks noChangeArrowheads="1"/>
        </xdr:cNvSpPr>
      </xdr:nvSpPr>
      <xdr:spPr bwMode="auto">
        <a:xfrm>
          <a:off x="2838450" y="62264925"/>
          <a:ext cx="219075" cy="5048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14</xdr:col>
      <xdr:colOff>19050</xdr:colOff>
      <xdr:row>145</xdr:row>
      <xdr:rowOff>104775</xdr:rowOff>
    </xdr:from>
    <xdr:to>
      <xdr:col>14</xdr:col>
      <xdr:colOff>238125</xdr:colOff>
      <xdr:row>146</xdr:row>
      <xdr:rowOff>285750</xdr:rowOff>
    </xdr:to>
    <xdr:sp macro="" textlink="">
      <xdr:nvSpPr>
        <xdr:cNvPr id="207" name="Text Box 518"/>
        <xdr:cNvSpPr txBox="1">
          <a:spLocks noChangeArrowheads="1"/>
        </xdr:cNvSpPr>
      </xdr:nvSpPr>
      <xdr:spPr bwMode="auto">
        <a:xfrm>
          <a:off x="4953000" y="62264925"/>
          <a:ext cx="219075" cy="49530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2</xdr:col>
      <xdr:colOff>19050</xdr:colOff>
      <xdr:row>148</xdr:row>
      <xdr:rowOff>104775</xdr:rowOff>
    </xdr:from>
    <xdr:to>
      <xdr:col>2</xdr:col>
      <xdr:colOff>238125</xdr:colOff>
      <xdr:row>149</xdr:row>
      <xdr:rowOff>304800</xdr:rowOff>
    </xdr:to>
    <xdr:sp macro="" textlink="">
      <xdr:nvSpPr>
        <xdr:cNvPr id="208" name="Text Box 519"/>
        <xdr:cNvSpPr txBox="1">
          <a:spLocks noChangeArrowheads="1"/>
        </xdr:cNvSpPr>
      </xdr:nvSpPr>
      <xdr:spPr bwMode="auto">
        <a:xfrm>
          <a:off x="723900" y="6305550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8</xdr:col>
      <xdr:colOff>19050</xdr:colOff>
      <xdr:row>148</xdr:row>
      <xdr:rowOff>104775</xdr:rowOff>
    </xdr:from>
    <xdr:to>
      <xdr:col>8</xdr:col>
      <xdr:colOff>238125</xdr:colOff>
      <xdr:row>149</xdr:row>
      <xdr:rowOff>295275</xdr:rowOff>
    </xdr:to>
    <xdr:sp macro="" textlink="">
      <xdr:nvSpPr>
        <xdr:cNvPr id="209" name="Text Box 520"/>
        <xdr:cNvSpPr txBox="1">
          <a:spLocks noChangeArrowheads="1"/>
        </xdr:cNvSpPr>
      </xdr:nvSpPr>
      <xdr:spPr bwMode="auto">
        <a:xfrm>
          <a:off x="2838450" y="63055500"/>
          <a:ext cx="219075" cy="5048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14</xdr:col>
      <xdr:colOff>19050</xdr:colOff>
      <xdr:row>148</xdr:row>
      <xdr:rowOff>104775</xdr:rowOff>
    </xdr:from>
    <xdr:to>
      <xdr:col>14</xdr:col>
      <xdr:colOff>238125</xdr:colOff>
      <xdr:row>149</xdr:row>
      <xdr:rowOff>285750</xdr:rowOff>
    </xdr:to>
    <xdr:sp macro="" textlink="">
      <xdr:nvSpPr>
        <xdr:cNvPr id="210" name="Text Box 521"/>
        <xdr:cNvSpPr txBox="1">
          <a:spLocks noChangeArrowheads="1"/>
        </xdr:cNvSpPr>
      </xdr:nvSpPr>
      <xdr:spPr bwMode="auto">
        <a:xfrm>
          <a:off x="4953000" y="63055500"/>
          <a:ext cx="219075" cy="49530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2</xdr:col>
      <xdr:colOff>47625</xdr:colOff>
      <xdr:row>151</xdr:row>
      <xdr:rowOff>104775</xdr:rowOff>
    </xdr:from>
    <xdr:to>
      <xdr:col>2</xdr:col>
      <xdr:colOff>285750</xdr:colOff>
      <xdr:row>152</xdr:row>
      <xdr:rowOff>133350</xdr:rowOff>
    </xdr:to>
    <xdr:sp macro="" textlink="">
      <xdr:nvSpPr>
        <xdr:cNvPr id="211" name="Text Box 546"/>
        <xdr:cNvSpPr txBox="1">
          <a:spLocks noChangeArrowheads="1"/>
        </xdr:cNvSpPr>
      </xdr:nvSpPr>
      <xdr:spPr bwMode="auto">
        <a:xfrm>
          <a:off x="752475" y="63846075"/>
          <a:ext cx="238125" cy="342900"/>
        </a:xfrm>
        <a:prstGeom prst="rect">
          <a:avLst/>
        </a:prstGeom>
        <a:solidFill>
          <a:srgbClr val="FFFF99"/>
        </a:solidFill>
        <a:ln w="9525">
          <a:noFill/>
          <a:miter lim="800000"/>
          <a:headEnd/>
          <a:tailEnd/>
        </a:ln>
        <a:effectLst/>
      </xdr:spPr>
      <xdr:txBody>
        <a:bodyPr vertOverflow="clip" wrap="square" lIns="45720" tIns="50292" rIns="0" bIns="0" anchor="t" upright="1"/>
        <a:lstStyle/>
        <a:p>
          <a:pPr algn="l" rtl="0">
            <a:defRPr sz="1000"/>
          </a:pPr>
          <a:r>
            <a:rPr lang="en-GB" sz="1600" b="1" i="0" strike="noStrike">
              <a:solidFill>
                <a:srgbClr val="000000"/>
              </a:solidFill>
              <a:latin typeface="Comic Sans MS"/>
            </a:rPr>
            <a:t>=</a:t>
          </a:r>
        </a:p>
      </xdr:txBody>
    </xdr:sp>
    <xdr:clientData/>
  </xdr:twoCellAnchor>
  <xdr:twoCellAnchor>
    <xdr:from>
      <xdr:col>2</xdr:col>
      <xdr:colOff>19050</xdr:colOff>
      <xdr:row>151</xdr:row>
      <xdr:rowOff>104775</xdr:rowOff>
    </xdr:from>
    <xdr:to>
      <xdr:col>2</xdr:col>
      <xdr:colOff>238125</xdr:colOff>
      <xdr:row>152</xdr:row>
      <xdr:rowOff>304800</xdr:rowOff>
    </xdr:to>
    <xdr:sp macro="" textlink="">
      <xdr:nvSpPr>
        <xdr:cNvPr id="212" name="Text Box 549"/>
        <xdr:cNvSpPr txBox="1">
          <a:spLocks noChangeArrowheads="1"/>
        </xdr:cNvSpPr>
      </xdr:nvSpPr>
      <xdr:spPr bwMode="auto">
        <a:xfrm>
          <a:off x="723900" y="6384607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3</xdr:col>
      <xdr:colOff>47625</xdr:colOff>
      <xdr:row>159</xdr:row>
      <xdr:rowOff>38100</xdr:rowOff>
    </xdr:from>
    <xdr:to>
      <xdr:col>3</xdr:col>
      <xdr:colOff>266700</xdr:colOff>
      <xdr:row>160</xdr:row>
      <xdr:rowOff>238125</xdr:rowOff>
    </xdr:to>
    <xdr:sp macro="" textlink="">
      <xdr:nvSpPr>
        <xdr:cNvPr id="213" name="Text Box 584"/>
        <xdr:cNvSpPr txBox="1">
          <a:spLocks noChangeArrowheads="1"/>
        </xdr:cNvSpPr>
      </xdr:nvSpPr>
      <xdr:spPr bwMode="auto">
        <a:xfrm>
          <a:off x="1104900" y="6626542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3</xdr:col>
      <xdr:colOff>47625</xdr:colOff>
      <xdr:row>162</xdr:row>
      <xdr:rowOff>38100</xdr:rowOff>
    </xdr:from>
    <xdr:to>
      <xdr:col>3</xdr:col>
      <xdr:colOff>266700</xdr:colOff>
      <xdr:row>163</xdr:row>
      <xdr:rowOff>238125</xdr:rowOff>
    </xdr:to>
    <xdr:sp macro="" textlink="">
      <xdr:nvSpPr>
        <xdr:cNvPr id="214" name="Text Box 585"/>
        <xdr:cNvSpPr txBox="1">
          <a:spLocks noChangeArrowheads="1"/>
        </xdr:cNvSpPr>
      </xdr:nvSpPr>
      <xdr:spPr bwMode="auto">
        <a:xfrm>
          <a:off x="1104900" y="6705600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9</xdr:col>
      <xdr:colOff>47625</xdr:colOff>
      <xdr:row>159</xdr:row>
      <xdr:rowOff>38100</xdr:rowOff>
    </xdr:from>
    <xdr:to>
      <xdr:col>9</xdr:col>
      <xdr:colOff>266700</xdr:colOff>
      <xdr:row>160</xdr:row>
      <xdr:rowOff>238125</xdr:rowOff>
    </xdr:to>
    <xdr:sp macro="" textlink="">
      <xdr:nvSpPr>
        <xdr:cNvPr id="215" name="Text Box 586"/>
        <xdr:cNvSpPr txBox="1">
          <a:spLocks noChangeArrowheads="1"/>
        </xdr:cNvSpPr>
      </xdr:nvSpPr>
      <xdr:spPr bwMode="auto">
        <a:xfrm>
          <a:off x="3219450" y="6626542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15</xdr:col>
      <xdr:colOff>47625</xdr:colOff>
      <xdr:row>159</xdr:row>
      <xdr:rowOff>38100</xdr:rowOff>
    </xdr:from>
    <xdr:to>
      <xdr:col>15</xdr:col>
      <xdr:colOff>266700</xdr:colOff>
      <xdr:row>160</xdr:row>
      <xdr:rowOff>238125</xdr:rowOff>
    </xdr:to>
    <xdr:sp macro="" textlink="">
      <xdr:nvSpPr>
        <xdr:cNvPr id="216" name="Text Box 587"/>
        <xdr:cNvSpPr txBox="1">
          <a:spLocks noChangeArrowheads="1"/>
        </xdr:cNvSpPr>
      </xdr:nvSpPr>
      <xdr:spPr bwMode="auto">
        <a:xfrm>
          <a:off x="5334000" y="6626542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15</xdr:col>
      <xdr:colOff>47625</xdr:colOff>
      <xdr:row>162</xdr:row>
      <xdr:rowOff>38100</xdr:rowOff>
    </xdr:from>
    <xdr:to>
      <xdr:col>15</xdr:col>
      <xdr:colOff>266700</xdr:colOff>
      <xdr:row>163</xdr:row>
      <xdr:rowOff>238125</xdr:rowOff>
    </xdr:to>
    <xdr:sp macro="" textlink="">
      <xdr:nvSpPr>
        <xdr:cNvPr id="217" name="Text Box 588"/>
        <xdr:cNvSpPr txBox="1">
          <a:spLocks noChangeArrowheads="1"/>
        </xdr:cNvSpPr>
      </xdr:nvSpPr>
      <xdr:spPr bwMode="auto">
        <a:xfrm>
          <a:off x="5334000" y="6705600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9</xdr:col>
      <xdr:colOff>47625</xdr:colOff>
      <xdr:row>162</xdr:row>
      <xdr:rowOff>38100</xdr:rowOff>
    </xdr:from>
    <xdr:to>
      <xdr:col>9</xdr:col>
      <xdr:colOff>266700</xdr:colOff>
      <xdr:row>163</xdr:row>
      <xdr:rowOff>238125</xdr:rowOff>
    </xdr:to>
    <xdr:sp macro="" textlink="">
      <xdr:nvSpPr>
        <xdr:cNvPr id="218" name="Text Box 589"/>
        <xdr:cNvSpPr txBox="1">
          <a:spLocks noChangeArrowheads="1"/>
        </xdr:cNvSpPr>
      </xdr:nvSpPr>
      <xdr:spPr bwMode="auto">
        <a:xfrm>
          <a:off x="3219450" y="6705600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3</xdr:col>
      <xdr:colOff>47625</xdr:colOff>
      <xdr:row>165</xdr:row>
      <xdr:rowOff>38100</xdr:rowOff>
    </xdr:from>
    <xdr:to>
      <xdr:col>3</xdr:col>
      <xdr:colOff>266700</xdr:colOff>
      <xdr:row>166</xdr:row>
      <xdr:rowOff>238125</xdr:rowOff>
    </xdr:to>
    <xdr:sp macro="" textlink="">
      <xdr:nvSpPr>
        <xdr:cNvPr id="219" name="Text Box 596"/>
        <xdr:cNvSpPr txBox="1">
          <a:spLocks noChangeArrowheads="1"/>
        </xdr:cNvSpPr>
      </xdr:nvSpPr>
      <xdr:spPr bwMode="auto">
        <a:xfrm>
          <a:off x="1104900" y="6781800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3</xdr:col>
      <xdr:colOff>47625</xdr:colOff>
      <xdr:row>168</xdr:row>
      <xdr:rowOff>38100</xdr:rowOff>
    </xdr:from>
    <xdr:to>
      <xdr:col>3</xdr:col>
      <xdr:colOff>266700</xdr:colOff>
      <xdr:row>169</xdr:row>
      <xdr:rowOff>238125</xdr:rowOff>
    </xdr:to>
    <xdr:sp macro="" textlink="">
      <xdr:nvSpPr>
        <xdr:cNvPr id="220" name="Text Box 597"/>
        <xdr:cNvSpPr txBox="1">
          <a:spLocks noChangeArrowheads="1"/>
        </xdr:cNvSpPr>
      </xdr:nvSpPr>
      <xdr:spPr bwMode="auto">
        <a:xfrm>
          <a:off x="1104900" y="6860857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9</xdr:col>
      <xdr:colOff>47625</xdr:colOff>
      <xdr:row>165</xdr:row>
      <xdr:rowOff>38100</xdr:rowOff>
    </xdr:from>
    <xdr:to>
      <xdr:col>9</xdr:col>
      <xdr:colOff>266700</xdr:colOff>
      <xdr:row>166</xdr:row>
      <xdr:rowOff>238125</xdr:rowOff>
    </xdr:to>
    <xdr:sp macro="" textlink="">
      <xdr:nvSpPr>
        <xdr:cNvPr id="221" name="Text Box 598"/>
        <xdr:cNvSpPr txBox="1">
          <a:spLocks noChangeArrowheads="1"/>
        </xdr:cNvSpPr>
      </xdr:nvSpPr>
      <xdr:spPr bwMode="auto">
        <a:xfrm>
          <a:off x="3219450" y="6781800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15</xdr:col>
      <xdr:colOff>47625</xdr:colOff>
      <xdr:row>165</xdr:row>
      <xdr:rowOff>38100</xdr:rowOff>
    </xdr:from>
    <xdr:to>
      <xdr:col>15</xdr:col>
      <xdr:colOff>266700</xdr:colOff>
      <xdr:row>166</xdr:row>
      <xdr:rowOff>238125</xdr:rowOff>
    </xdr:to>
    <xdr:sp macro="" textlink="">
      <xdr:nvSpPr>
        <xdr:cNvPr id="222" name="Text Box 599"/>
        <xdr:cNvSpPr txBox="1">
          <a:spLocks noChangeArrowheads="1"/>
        </xdr:cNvSpPr>
      </xdr:nvSpPr>
      <xdr:spPr bwMode="auto">
        <a:xfrm>
          <a:off x="5334000" y="6781800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15</xdr:col>
      <xdr:colOff>47625</xdr:colOff>
      <xdr:row>168</xdr:row>
      <xdr:rowOff>38100</xdr:rowOff>
    </xdr:from>
    <xdr:to>
      <xdr:col>15</xdr:col>
      <xdr:colOff>266700</xdr:colOff>
      <xdr:row>169</xdr:row>
      <xdr:rowOff>238125</xdr:rowOff>
    </xdr:to>
    <xdr:sp macro="" textlink="">
      <xdr:nvSpPr>
        <xdr:cNvPr id="223" name="Text Box 600"/>
        <xdr:cNvSpPr txBox="1">
          <a:spLocks noChangeArrowheads="1"/>
        </xdr:cNvSpPr>
      </xdr:nvSpPr>
      <xdr:spPr bwMode="auto">
        <a:xfrm>
          <a:off x="5334000" y="6860857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9</xdr:col>
      <xdr:colOff>47625</xdr:colOff>
      <xdr:row>168</xdr:row>
      <xdr:rowOff>38100</xdr:rowOff>
    </xdr:from>
    <xdr:to>
      <xdr:col>9</xdr:col>
      <xdr:colOff>266700</xdr:colOff>
      <xdr:row>169</xdr:row>
      <xdr:rowOff>238125</xdr:rowOff>
    </xdr:to>
    <xdr:sp macro="" textlink="">
      <xdr:nvSpPr>
        <xdr:cNvPr id="224" name="Text Box 601"/>
        <xdr:cNvSpPr txBox="1">
          <a:spLocks noChangeArrowheads="1"/>
        </xdr:cNvSpPr>
      </xdr:nvSpPr>
      <xdr:spPr bwMode="auto">
        <a:xfrm>
          <a:off x="3219450" y="6860857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17</xdr:col>
      <xdr:colOff>219075</xdr:colOff>
      <xdr:row>178</xdr:row>
      <xdr:rowOff>0</xdr:rowOff>
    </xdr:from>
    <xdr:to>
      <xdr:col>19</xdr:col>
      <xdr:colOff>371475</xdr:colOff>
      <xdr:row>183</xdr:row>
      <xdr:rowOff>19050</xdr:rowOff>
    </xdr:to>
    <xdr:pic>
      <xdr:nvPicPr>
        <xdr:cNvPr id="225" name="Picture 608"/>
        <xdr:cNvPicPr>
          <a:picLocks noChangeAspect="1" noChangeArrowheads="1"/>
        </xdr:cNvPicPr>
      </xdr:nvPicPr>
      <xdr:blipFill>
        <a:blip xmlns:r="http://schemas.openxmlformats.org/officeDocument/2006/relationships" r:embed="rId10" cstate="print"/>
        <a:srcRect/>
        <a:stretch>
          <a:fillRect/>
        </a:stretch>
      </xdr:blipFill>
      <xdr:spPr bwMode="auto">
        <a:xfrm>
          <a:off x="6210300" y="71227950"/>
          <a:ext cx="1190625" cy="1285875"/>
        </a:xfrm>
        <a:prstGeom prst="rect">
          <a:avLst/>
        </a:prstGeom>
        <a:noFill/>
        <a:ln w="9525">
          <a:noFill/>
          <a:miter lim="800000"/>
          <a:headEnd/>
          <a:tailEnd/>
        </a:ln>
      </xdr:spPr>
    </xdr:pic>
    <xdr:clientData/>
  </xdr:twoCellAnchor>
  <xdr:twoCellAnchor>
    <xdr:from>
      <xdr:col>3</xdr:col>
      <xdr:colOff>47625</xdr:colOff>
      <xdr:row>171</xdr:row>
      <xdr:rowOff>38100</xdr:rowOff>
    </xdr:from>
    <xdr:to>
      <xdr:col>3</xdr:col>
      <xdr:colOff>266700</xdr:colOff>
      <xdr:row>172</xdr:row>
      <xdr:rowOff>238125</xdr:rowOff>
    </xdr:to>
    <xdr:sp macro="" textlink="">
      <xdr:nvSpPr>
        <xdr:cNvPr id="226" name="Text Box 609"/>
        <xdr:cNvSpPr txBox="1">
          <a:spLocks noChangeArrowheads="1"/>
        </xdr:cNvSpPr>
      </xdr:nvSpPr>
      <xdr:spPr bwMode="auto">
        <a:xfrm>
          <a:off x="1104900" y="693991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3</xdr:col>
      <xdr:colOff>47625</xdr:colOff>
      <xdr:row>174</xdr:row>
      <xdr:rowOff>38100</xdr:rowOff>
    </xdr:from>
    <xdr:to>
      <xdr:col>3</xdr:col>
      <xdr:colOff>266700</xdr:colOff>
      <xdr:row>175</xdr:row>
      <xdr:rowOff>238125</xdr:rowOff>
    </xdr:to>
    <xdr:sp macro="" textlink="">
      <xdr:nvSpPr>
        <xdr:cNvPr id="227" name="Text Box 610"/>
        <xdr:cNvSpPr txBox="1">
          <a:spLocks noChangeArrowheads="1"/>
        </xdr:cNvSpPr>
      </xdr:nvSpPr>
      <xdr:spPr bwMode="auto">
        <a:xfrm>
          <a:off x="1104900" y="7018972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9</xdr:col>
      <xdr:colOff>47625</xdr:colOff>
      <xdr:row>171</xdr:row>
      <xdr:rowOff>38100</xdr:rowOff>
    </xdr:from>
    <xdr:to>
      <xdr:col>9</xdr:col>
      <xdr:colOff>266700</xdr:colOff>
      <xdr:row>172</xdr:row>
      <xdr:rowOff>238125</xdr:rowOff>
    </xdr:to>
    <xdr:sp macro="" textlink="">
      <xdr:nvSpPr>
        <xdr:cNvPr id="228" name="Text Box 611"/>
        <xdr:cNvSpPr txBox="1">
          <a:spLocks noChangeArrowheads="1"/>
        </xdr:cNvSpPr>
      </xdr:nvSpPr>
      <xdr:spPr bwMode="auto">
        <a:xfrm>
          <a:off x="3219450" y="693991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15</xdr:col>
      <xdr:colOff>47625</xdr:colOff>
      <xdr:row>171</xdr:row>
      <xdr:rowOff>38100</xdr:rowOff>
    </xdr:from>
    <xdr:to>
      <xdr:col>15</xdr:col>
      <xdr:colOff>266700</xdr:colOff>
      <xdr:row>172</xdr:row>
      <xdr:rowOff>238125</xdr:rowOff>
    </xdr:to>
    <xdr:sp macro="" textlink="">
      <xdr:nvSpPr>
        <xdr:cNvPr id="229" name="Text Box 612"/>
        <xdr:cNvSpPr txBox="1">
          <a:spLocks noChangeArrowheads="1"/>
        </xdr:cNvSpPr>
      </xdr:nvSpPr>
      <xdr:spPr bwMode="auto">
        <a:xfrm>
          <a:off x="5334000" y="693991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15</xdr:col>
      <xdr:colOff>47625</xdr:colOff>
      <xdr:row>174</xdr:row>
      <xdr:rowOff>38100</xdr:rowOff>
    </xdr:from>
    <xdr:to>
      <xdr:col>15</xdr:col>
      <xdr:colOff>266700</xdr:colOff>
      <xdr:row>175</xdr:row>
      <xdr:rowOff>238125</xdr:rowOff>
    </xdr:to>
    <xdr:sp macro="" textlink="">
      <xdr:nvSpPr>
        <xdr:cNvPr id="230" name="Text Box 613"/>
        <xdr:cNvSpPr txBox="1">
          <a:spLocks noChangeArrowheads="1"/>
        </xdr:cNvSpPr>
      </xdr:nvSpPr>
      <xdr:spPr bwMode="auto">
        <a:xfrm>
          <a:off x="5334000" y="7018972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9</xdr:col>
      <xdr:colOff>47625</xdr:colOff>
      <xdr:row>174</xdr:row>
      <xdr:rowOff>38100</xdr:rowOff>
    </xdr:from>
    <xdr:to>
      <xdr:col>9</xdr:col>
      <xdr:colOff>266700</xdr:colOff>
      <xdr:row>175</xdr:row>
      <xdr:rowOff>238125</xdr:rowOff>
    </xdr:to>
    <xdr:sp macro="" textlink="">
      <xdr:nvSpPr>
        <xdr:cNvPr id="231" name="Text Box 614"/>
        <xdr:cNvSpPr txBox="1">
          <a:spLocks noChangeArrowheads="1"/>
        </xdr:cNvSpPr>
      </xdr:nvSpPr>
      <xdr:spPr bwMode="auto">
        <a:xfrm>
          <a:off x="3219450" y="7018972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3</xdr:col>
      <xdr:colOff>47625</xdr:colOff>
      <xdr:row>177</xdr:row>
      <xdr:rowOff>38100</xdr:rowOff>
    </xdr:from>
    <xdr:to>
      <xdr:col>3</xdr:col>
      <xdr:colOff>266700</xdr:colOff>
      <xdr:row>178</xdr:row>
      <xdr:rowOff>238125</xdr:rowOff>
    </xdr:to>
    <xdr:sp macro="" textlink="">
      <xdr:nvSpPr>
        <xdr:cNvPr id="232" name="Text Box 615"/>
        <xdr:cNvSpPr txBox="1">
          <a:spLocks noChangeArrowheads="1"/>
        </xdr:cNvSpPr>
      </xdr:nvSpPr>
      <xdr:spPr bwMode="auto">
        <a:xfrm>
          <a:off x="1104900" y="7095172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3</xdr:col>
      <xdr:colOff>47625</xdr:colOff>
      <xdr:row>180</xdr:row>
      <xdr:rowOff>38100</xdr:rowOff>
    </xdr:from>
    <xdr:to>
      <xdr:col>3</xdr:col>
      <xdr:colOff>266700</xdr:colOff>
      <xdr:row>181</xdr:row>
      <xdr:rowOff>238125</xdr:rowOff>
    </xdr:to>
    <xdr:sp macro="" textlink="">
      <xdr:nvSpPr>
        <xdr:cNvPr id="233" name="Text Box 616"/>
        <xdr:cNvSpPr txBox="1">
          <a:spLocks noChangeArrowheads="1"/>
        </xdr:cNvSpPr>
      </xdr:nvSpPr>
      <xdr:spPr bwMode="auto">
        <a:xfrm>
          <a:off x="1104900" y="7174230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9</xdr:col>
      <xdr:colOff>47625</xdr:colOff>
      <xdr:row>177</xdr:row>
      <xdr:rowOff>38100</xdr:rowOff>
    </xdr:from>
    <xdr:to>
      <xdr:col>9</xdr:col>
      <xdr:colOff>266700</xdr:colOff>
      <xdr:row>178</xdr:row>
      <xdr:rowOff>238125</xdr:rowOff>
    </xdr:to>
    <xdr:sp macro="" textlink="">
      <xdr:nvSpPr>
        <xdr:cNvPr id="234" name="Text Box 617"/>
        <xdr:cNvSpPr txBox="1">
          <a:spLocks noChangeArrowheads="1"/>
        </xdr:cNvSpPr>
      </xdr:nvSpPr>
      <xdr:spPr bwMode="auto">
        <a:xfrm>
          <a:off x="3219450" y="7095172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15</xdr:col>
      <xdr:colOff>47625</xdr:colOff>
      <xdr:row>177</xdr:row>
      <xdr:rowOff>38100</xdr:rowOff>
    </xdr:from>
    <xdr:to>
      <xdr:col>15</xdr:col>
      <xdr:colOff>266700</xdr:colOff>
      <xdr:row>178</xdr:row>
      <xdr:rowOff>238125</xdr:rowOff>
    </xdr:to>
    <xdr:sp macro="" textlink="">
      <xdr:nvSpPr>
        <xdr:cNvPr id="235" name="Text Box 618"/>
        <xdr:cNvSpPr txBox="1">
          <a:spLocks noChangeArrowheads="1"/>
        </xdr:cNvSpPr>
      </xdr:nvSpPr>
      <xdr:spPr bwMode="auto">
        <a:xfrm>
          <a:off x="5334000" y="7095172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15</xdr:col>
      <xdr:colOff>47625</xdr:colOff>
      <xdr:row>180</xdr:row>
      <xdr:rowOff>38100</xdr:rowOff>
    </xdr:from>
    <xdr:to>
      <xdr:col>15</xdr:col>
      <xdr:colOff>266700</xdr:colOff>
      <xdr:row>181</xdr:row>
      <xdr:rowOff>238125</xdr:rowOff>
    </xdr:to>
    <xdr:sp macro="" textlink="">
      <xdr:nvSpPr>
        <xdr:cNvPr id="236" name="Text Box 619"/>
        <xdr:cNvSpPr txBox="1">
          <a:spLocks noChangeArrowheads="1"/>
        </xdr:cNvSpPr>
      </xdr:nvSpPr>
      <xdr:spPr bwMode="auto">
        <a:xfrm>
          <a:off x="5334000" y="7174230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9</xdr:col>
      <xdr:colOff>47625</xdr:colOff>
      <xdr:row>180</xdr:row>
      <xdr:rowOff>38100</xdr:rowOff>
    </xdr:from>
    <xdr:to>
      <xdr:col>9</xdr:col>
      <xdr:colOff>266700</xdr:colOff>
      <xdr:row>181</xdr:row>
      <xdr:rowOff>238125</xdr:rowOff>
    </xdr:to>
    <xdr:sp macro="" textlink="">
      <xdr:nvSpPr>
        <xdr:cNvPr id="237" name="Text Box 620"/>
        <xdr:cNvSpPr txBox="1">
          <a:spLocks noChangeArrowheads="1"/>
        </xdr:cNvSpPr>
      </xdr:nvSpPr>
      <xdr:spPr bwMode="auto">
        <a:xfrm>
          <a:off x="3219450" y="7174230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3</xdr:col>
      <xdr:colOff>47625</xdr:colOff>
      <xdr:row>183</xdr:row>
      <xdr:rowOff>38100</xdr:rowOff>
    </xdr:from>
    <xdr:to>
      <xdr:col>3</xdr:col>
      <xdr:colOff>266700</xdr:colOff>
      <xdr:row>184</xdr:row>
      <xdr:rowOff>238125</xdr:rowOff>
    </xdr:to>
    <xdr:sp macro="" textlink="">
      <xdr:nvSpPr>
        <xdr:cNvPr id="238" name="Text Box 635"/>
        <xdr:cNvSpPr txBox="1">
          <a:spLocks noChangeArrowheads="1"/>
        </xdr:cNvSpPr>
      </xdr:nvSpPr>
      <xdr:spPr bwMode="auto">
        <a:xfrm>
          <a:off x="1104900" y="7253287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18</xdr:col>
      <xdr:colOff>38100</xdr:colOff>
      <xdr:row>171</xdr:row>
      <xdr:rowOff>95250</xdr:rowOff>
    </xdr:from>
    <xdr:to>
      <xdr:col>19</xdr:col>
      <xdr:colOff>85725</xdr:colOff>
      <xdr:row>176</xdr:row>
      <xdr:rowOff>85725</xdr:rowOff>
    </xdr:to>
    <xdr:pic>
      <xdr:nvPicPr>
        <xdr:cNvPr id="239" name="Picture 637"/>
        <xdr:cNvPicPr>
          <a:picLocks noChangeAspect="1" noChangeArrowheads="1"/>
        </xdr:cNvPicPr>
      </xdr:nvPicPr>
      <xdr:blipFill>
        <a:blip xmlns:r="http://schemas.openxmlformats.org/officeDocument/2006/relationships" r:embed="rId12" cstate="print"/>
        <a:srcRect/>
        <a:stretch>
          <a:fillRect/>
        </a:stretch>
      </xdr:blipFill>
      <xdr:spPr bwMode="auto">
        <a:xfrm>
          <a:off x="6381750" y="69456300"/>
          <a:ext cx="733425" cy="1409700"/>
        </a:xfrm>
        <a:prstGeom prst="rect">
          <a:avLst/>
        </a:prstGeom>
        <a:noFill/>
        <a:ln w="9525">
          <a:noFill/>
          <a:miter lim="800000"/>
          <a:headEnd/>
          <a:tailEnd/>
        </a:ln>
      </xdr:spPr>
    </xdr:pic>
    <xdr:clientData/>
  </xdr:twoCellAnchor>
  <xdr:twoCellAnchor>
    <xdr:from>
      <xdr:col>18</xdr:col>
      <xdr:colOff>238125</xdr:colOff>
      <xdr:row>127</xdr:row>
      <xdr:rowOff>9525</xdr:rowOff>
    </xdr:from>
    <xdr:to>
      <xdr:col>20</xdr:col>
      <xdr:colOff>38100</xdr:colOff>
      <xdr:row>132</xdr:row>
      <xdr:rowOff>28575</xdr:rowOff>
    </xdr:to>
    <xdr:pic>
      <xdr:nvPicPr>
        <xdr:cNvPr id="240" name="Picture 638"/>
        <xdr:cNvPicPr>
          <a:picLocks noChangeAspect="1" noChangeArrowheads="1"/>
        </xdr:cNvPicPr>
      </xdr:nvPicPr>
      <xdr:blipFill>
        <a:blip xmlns:r="http://schemas.openxmlformats.org/officeDocument/2006/relationships" r:embed="rId13" cstate="print"/>
        <a:srcRect/>
        <a:stretch>
          <a:fillRect/>
        </a:stretch>
      </xdr:blipFill>
      <xdr:spPr bwMode="auto">
        <a:xfrm>
          <a:off x="6581775" y="57426225"/>
          <a:ext cx="1171575" cy="1438275"/>
        </a:xfrm>
        <a:prstGeom prst="rect">
          <a:avLst/>
        </a:prstGeom>
        <a:noFill/>
        <a:ln w="9525">
          <a:noFill/>
          <a:miter lim="800000"/>
          <a:headEnd/>
          <a:tailEnd/>
        </a:ln>
      </xdr:spPr>
    </xdr:pic>
    <xdr:clientData/>
  </xdr:twoCellAnchor>
  <xdr:twoCellAnchor>
    <xdr:from>
      <xdr:col>17</xdr:col>
      <xdr:colOff>266700</xdr:colOff>
      <xdr:row>137</xdr:row>
      <xdr:rowOff>228600</xdr:rowOff>
    </xdr:from>
    <xdr:to>
      <xdr:col>19</xdr:col>
      <xdr:colOff>104775</xdr:colOff>
      <xdr:row>143</xdr:row>
      <xdr:rowOff>95250</xdr:rowOff>
    </xdr:to>
    <xdr:pic>
      <xdr:nvPicPr>
        <xdr:cNvPr id="241" name="Picture 639"/>
        <xdr:cNvPicPr>
          <a:picLocks noChangeAspect="1" noChangeArrowheads="1"/>
        </xdr:cNvPicPr>
      </xdr:nvPicPr>
      <xdr:blipFill>
        <a:blip xmlns:r="http://schemas.openxmlformats.org/officeDocument/2006/relationships" r:embed="rId14" cstate="print"/>
        <a:srcRect/>
        <a:stretch>
          <a:fillRect/>
        </a:stretch>
      </xdr:blipFill>
      <xdr:spPr bwMode="auto">
        <a:xfrm>
          <a:off x="6257925" y="60331350"/>
          <a:ext cx="876300" cy="1447800"/>
        </a:xfrm>
        <a:prstGeom prst="rect">
          <a:avLst/>
        </a:prstGeom>
        <a:noFill/>
        <a:ln w="9525">
          <a:noFill/>
          <a:miter lim="800000"/>
          <a:headEnd/>
          <a:tailEnd/>
        </a:ln>
      </xdr:spPr>
    </xdr:pic>
    <xdr:clientData/>
  </xdr:twoCellAnchor>
  <xdr:twoCellAnchor>
    <xdr:from>
      <xdr:col>18</xdr:col>
      <xdr:colOff>38100</xdr:colOff>
      <xdr:row>118</xdr:row>
      <xdr:rowOff>142875</xdr:rowOff>
    </xdr:from>
    <xdr:to>
      <xdr:col>19</xdr:col>
      <xdr:colOff>114300</xdr:colOff>
      <xdr:row>124</xdr:row>
      <xdr:rowOff>0</xdr:rowOff>
    </xdr:to>
    <xdr:pic>
      <xdr:nvPicPr>
        <xdr:cNvPr id="242" name="Picture 640"/>
        <xdr:cNvPicPr>
          <a:picLocks noChangeAspect="1" noChangeArrowheads="1"/>
        </xdr:cNvPicPr>
      </xdr:nvPicPr>
      <xdr:blipFill>
        <a:blip xmlns:r="http://schemas.openxmlformats.org/officeDocument/2006/relationships" r:embed="rId15" cstate="print"/>
        <a:srcRect/>
        <a:stretch>
          <a:fillRect/>
        </a:stretch>
      </xdr:blipFill>
      <xdr:spPr bwMode="auto">
        <a:xfrm>
          <a:off x="6381750" y="54654450"/>
          <a:ext cx="762000" cy="1438275"/>
        </a:xfrm>
        <a:prstGeom prst="rect">
          <a:avLst/>
        </a:prstGeom>
        <a:noFill/>
        <a:ln w="9525">
          <a:noFill/>
          <a:miter lim="800000"/>
          <a:headEnd/>
          <a:tailEnd/>
        </a:ln>
      </xdr:spPr>
    </xdr:pic>
    <xdr:clientData/>
  </xdr:twoCellAnchor>
  <xdr:twoCellAnchor>
    <xdr:from>
      <xdr:col>17</xdr:col>
      <xdr:colOff>57150</xdr:colOff>
      <xdr:row>92</xdr:row>
      <xdr:rowOff>238125</xdr:rowOff>
    </xdr:from>
    <xdr:to>
      <xdr:col>19</xdr:col>
      <xdr:colOff>209550</xdr:colOff>
      <xdr:row>96</xdr:row>
      <xdr:rowOff>247650</xdr:rowOff>
    </xdr:to>
    <xdr:pic>
      <xdr:nvPicPr>
        <xdr:cNvPr id="243" name="Picture 641"/>
        <xdr:cNvPicPr>
          <a:picLocks noChangeAspect="1" noChangeArrowheads="1"/>
        </xdr:cNvPicPr>
      </xdr:nvPicPr>
      <xdr:blipFill>
        <a:blip xmlns:r="http://schemas.openxmlformats.org/officeDocument/2006/relationships" r:embed="rId10" cstate="print"/>
        <a:srcRect/>
        <a:stretch>
          <a:fillRect/>
        </a:stretch>
      </xdr:blipFill>
      <xdr:spPr bwMode="auto">
        <a:xfrm>
          <a:off x="6048375" y="44234100"/>
          <a:ext cx="1190625" cy="2371725"/>
        </a:xfrm>
        <a:prstGeom prst="rect">
          <a:avLst/>
        </a:prstGeom>
        <a:noFill/>
        <a:ln w="9525">
          <a:noFill/>
          <a:miter lim="800000"/>
          <a:headEnd/>
          <a:tailEnd/>
        </a:ln>
      </xdr:spPr>
    </xdr:pic>
    <xdr:clientData/>
  </xdr:twoCellAnchor>
  <xdr:twoCellAnchor>
    <xdr:from>
      <xdr:col>4</xdr:col>
      <xdr:colOff>76200</xdr:colOff>
      <xdr:row>10</xdr:row>
      <xdr:rowOff>47625</xdr:rowOff>
    </xdr:from>
    <xdr:to>
      <xdr:col>6</xdr:col>
      <xdr:colOff>47625</xdr:colOff>
      <xdr:row>10</xdr:row>
      <xdr:rowOff>1247775</xdr:rowOff>
    </xdr:to>
    <xdr:sp macro="" textlink="">
      <xdr:nvSpPr>
        <xdr:cNvPr id="244" name="Text Box 643"/>
        <xdr:cNvSpPr txBox="1">
          <a:spLocks noChangeArrowheads="1"/>
        </xdr:cNvSpPr>
      </xdr:nvSpPr>
      <xdr:spPr bwMode="auto">
        <a:xfrm>
          <a:off x="1485900" y="4210050"/>
          <a:ext cx="676275" cy="1200150"/>
        </a:xfrm>
        <a:prstGeom prst="rect">
          <a:avLst/>
        </a:prstGeom>
        <a:solidFill>
          <a:srgbClr val="00FF00"/>
        </a:solidFill>
        <a:ln w="22225">
          <a:solidFill>
            <a:srgbClr val="000000"/>
          </a:solidFill>
          <a:miter lim="800000"/>
          <a:headEnd/>
          <a:tailEnd/>
        </a:ln>
        <a:effectLst/>
      </xdr:spPr>
      <xdr:txBody>
        <a:bodyPr vertOverflow="clip" wrap="square" lIns="36576" tIns="41148" rIns="36576" bIns="41148" anchor="ctr" upright="1"/>
        <a:lstStyle/>
        <a:p>
          <a:pPr algn="ctr" rtl="0">
            <a:defRPr sz="1000"/>
          </a:pPr>
          <a:r>
            <a:rPr lang="el-GR" sz="1200" b="1" i="0" strike="noStrike">
              <a:solidFill>
                <a:srgbClr val="0000FF"/>
              </a:solidFill>
              <a:latin typeface="Comic Sans MS"/>
            </a:rPr>
            <a:t>1 ακέραια μονάδα</a:t>
          </a:r>
        </a:p>
      </xdr:txBody>
    </xdr:sp>
    <xdr:clientData/>
  </xdr:twoCellAnchor>
  <xdr:twoCellAnchor>
    <xdr:from>
      <xdr:col>6</xdr:col>
      <xdr:colOff>66675</xdr:colOff>
      <xdr:row>10</xdr:row>
      <xdr:rowOff>38100</xdr:rowOff>
    </xdr:from>
    <xdr:to>
      <xdr:col>8</xdr:col>
      <xdr:colOff>257175</xdr:colOff>
      <xdr:row>10</xdr:row>
      <xdr:rowOff>1228725</xdr:rowOff>
    </xdr:to>
    <xdr:pic>
      <xdr:nvPicPr>
        <xdr:cNvPr id="245" name="Picture 644" descr="secretary animation"/>
        <xdr:cNvPicPr>
          <a:picLocks noChangeAspect="1" noChangeArrowheads="1" noCrop="1"/>
        </xdr:cNvPicPr>
      </xdr:nvPicPr>
      <xdr:blipFill>
        <a:blip xmlns:r="http://schemas.openxmlformats.org/officeDocument/2006/relationships" r:embed="rId16" cstate="print"/>
        <a:srcRect/>
        <a:stretch>
          <a:fillRect/>
        </a:stretch>
      </xdr:blipFill>
      <xdr:spPr bwMode="auto">
        <a:xfrm>
          <a:off x="2181225" y="4200525"/>
          <a:ext cx="895350" cy="1190625"/>
        </a:xfrm>
        <a:prstGeom prst="rect">
          <a:avLst/>
        </a:prstGeom>
        <a:noFill/>
        <a:ln w="9525">
          <a:noFill/>
          <a:miter lim="800000"/>
          <a:headEnd/>
          <a:tailEnd/>
        </a:ln>
      </xdr:spPr>
    </xdr:pic>
    <xdr:clientData/>
  </xdr:twoCellAnchor>
  <xdr:twoCellAnchor editAs="oneCell">
    <xdr:from>
      <xdr:col>5</xdr:col>
      <xdr:colOff>247650</xdr:colOff>
      <xdr:row>17</xdr:row>
      <xdr:rowOff>1057275</xdr:rowOff>
    </xdr:from>
    <xdr:to>
      <xdr:col>9</xdr:col>
      <xdr:colOff>257175</xdr:colOff>
      <xdr:row>18</xdr:row>
      <xdr:rowOff>0</xdr:rowOff>
    </xdr:to>
    <xdr:pic>
      <xdr:nvPicPr>
        <xdr:cNvPr id="246" name="Picture 247"/>
        <xdr:cNvPicPr>
          <a:picLocks noChangeAspect="1" noChangeArrowheads="1"/>
        </xdr:cNvPicPr>
      </xdr:nvPicPr>
      <xdr:blipFill>
        <a:blip xmlns:r="http://schemas.openxmlformats.org/officeDocument/2006/relationships" r:embed="rId17" cstate="print"/>
        <a:srcRect t="50000" r="50000"/>
        <a:stretch>
          <a:fillRect/>
        </a:stretch>
      </xdr:blipFill>
      <xdr:spPr bwMode="auto">
        <a:xfrm>
          <a:off x="2009775" y="9610725"/>
          <a:ext cx="752475" cy="752475"/>
        </a:xfrm>
        <a:prstGeom prst="rect">
          <a:avLst/>
        </a:prstGeom>
        <a:noFill/>
        <a:ln w="9525">
          <a:noFill/>
          <a:miter lim="800000"/>
          <a:headEnd/>
          <a:tailEnd/>
        </a:ln>
      </xdr:spPr>
    </xdr:pic>
    <xdr:clientData/>
  </xdr:twoCellAnchor>
  <xdr:twoCellAnchor editAs="oneCell">
    <xdr:from>
      <xdr:col>8</xdr:col>
      <xdr:colOff>95250</xdr:colOff>
      <xdr:row>17</xdr:row>
      <xdr:rowOff>304800</xdr:rowOff>
    </xdr:from>
    <xdr:to>
      <xdr:col>12</xdr:col>
      <xdr:colOff>104775</xdr:colOff>
      <xdr:row>18</xdr:row>
      <xdr:rowOff>0</xdr:rowOff>
    </xdr:to>
    <xdr:pic>
      <xdr:nvPicPr>
        <xdr:cNvPr id="247" name="Picture 248"/>
        <xdr:cNvPicPr>
          <a:picLocks noChangeAspect="1" noChangeArrowheads="1"/>
        </xdr:cNvPicPr>
      </xdr:nvPicPr>
      <xdr:blipFill>
        <a:blip xmlns:r="http://schemas.openxmlformats.org/officeDocument/2006/relationships" r:embed="rId17" cstate="print"/>
        <a:srcRect l="50000" b="50000"/>
        <a:stretch>
          <a:fillRect/>
        </a:stretch>
      </xdr:blipFill>
      <xdr:spPr bwMode="auto">
        <a:xfrm>
          <a:off x="2914650" y="8858250"/>
          <a:ext cx="752475" cy="752475"/>
        </a:xfrm>
        <a:prstGeom prst="rect">
          <a:avLst/>
        </a:prstGeom>
        <a:noFill/>
        <a:ln w="9525">
          <a:noFill/>
          <a:miter lim="800000"/>
          <a:headEnd/>
          <a:tailEnd/>
        </a:ln>
      </xdr:spPr>
    </xdr:pic>
    <xdr:clientData/>
  </xdr:twoCellAnchor>
  <xdr:twoCellAnchor editAs="oneCell">
    <xdr:from>
      <xdr:col>8</xdr:col>
      <xdr:colOff>95250</xdr:colOff>
      <xdr:row>17</xdr:row>
      <xdr:rowOff>1066800</xdr:rowOff>
    </xdr:from>
    <xdr:to>
      <xdr:col>12</xdr:col>
      <xdr:colOff>104775</xdr:colOff>
      <xdr:row>18</xdr:row>
      <xdr:rowOff>0</xdr:rowOff>
    </xdr:to>
    <xdr:pic>
      <xdr:nvPicPr>
        <xdr:cNvPr id="248" name="Picture 249"/>
        <xdr:cNvPicPr>
          <a:picLocks noChangeAspect="1" noChangeArrowheads="1"/>
        </xdr:cNvPicPr>
      </xdr:nvPicPr>
      <xdr:blipFill>
        <a:blip xmlns:r="http://schemas.openxmlformats.org/officeDocument/2006/relationships" r:embed="rId17" cstate="print"/>
        <a:srcRect l="50000" t="50000"/>
        <a:stretch>
          <a:fillRect/>
        </a:stretch>
      </xdr:blipFill>
      <xdr:spPr bwMode="auto">
        <a:xfrm>
          <a:off x="2914650" y="9620250"/>
          <a:ext cx="752475" cy="752475"/>
        </a:xfrm>
        <a:prstGeom prst="rect">
          <a:avLst/>
        </a:prstGeom>
        <a:noFill/>
        <a:ln w="9525">
          <a:noFill/>
          <a:miter lim="800000"/>
          <a:headEnd/>
          <a:tailEnd/>
        </a:ln>
      </xdr:spPr>
    </xdr:pic>
    <xdr:clientData/>
  </xdr:twoCellAnchor>
  <xdr:twoCellAnchor editAs="oneCell">
    <xdr:from>
      <xdr:col>5</xdr:col>
      <xdr:colOff>238125</xdr:colOff>
      <xdr:row>17</xdr:row>
      <xdr:rowOff>304800</xdr:rowOff>
    </xdr:from>
    <xdr:to>
      <xdr:col>9</xdr:col>
      <xdr:colOff>247650</xdr:colOff>
      <xdr:row>18</xdr:row>
      <xdr:rowOff>0</xdr:rowOff>
    </xdr:to>
    <xdr:pic>
      <xdr:nvPicPr>
        <xdr:cNvPr id="249" name="Picture 250"/>
        <xdr:cNvPicPr>
          <a:picLocks noChangeAspect="1" noChangeArrowheads="1"/>
        </xdr:cNvPicPr>
      </xdr:nvPicPr>
      <xdr:blipFill>
        <a:blip xmlns:r="http://schemas.openxmlformats.org/officeDocument/2006/relationships" r:embed="rId17" cstate="print"/>
        <a:srcRect r="50000" b="50000"/>
        <a:stretch>
          <a:fillRect/>
        </a:stretch>
      </xdr:blipFill>
      <xdr:spPr bwMode="auto">
        <a:xfrm>
          <a:off x="2000250" y="8858250"/>
          <a:ext cx="752475" cy="752475"/>
        </a:xfrm>
        <a:prstGeom prst="rect">
          <a:avLst/>
        </a:prstGeom>
        <a:noFill/>
        <a:ln w="9525">
          <a:noFill/>
          <a:miter lim="800000"/>
          <a:headEnd/>
          <a:tailEnd/>
        </a:ln>
      </xdr:spPr>
    </xdr:pic>
    <xdr:clientData/>
  </xdr:twoCellAnchor>
  <xdr:twoCellAnchor>
    <xdr:from>
      <xdr:col>6</xdr:col>
      <xdr:colOff>247650</xdr:colOff>
      <xdr:row>17</xdr:row>
      <xdr:rowOff>771525</xdr:rowOff>
    </xdr:from>
    <xdr:to>
      <xdr:col>7</xdr:col>
      <xdr:colOff>114300</xdr:colOff>
      <xdr:row>17</xdr:row>
      <xdr:rowOff>1314450</xdr:rowOff>
    </xdr:to>
    <xdr:sp macro="" textlink="">
      <xdr:nvSpPr>
        <xdr:cNvPr id="250" name="Text Box 204"/>
        <xdr:cNvSpPr txBox="1">
          <a:spLocks noChangeArrowheads="1"/>
        </xdr:cNvSpPr>
      </xdr:nvSpPr>
      <xdr:spPr bwMode="auto">
        <a:xfrm>
          <a:off x="2362200" y="9324975"/>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2</a:t>
          </a:r>
        </a:p>
      </xdr:txBody>
    </xdr:sp>
    <xdr:clientData/>
  </xdr:twoCellAnchor>
  <xdr:twoCellAnchor>
    <xdr:from>
      <xdr:col>8</xdr:col>
      <xdr:colOff>333375</xdr:colOff>
      <xdr:row>17</xdr:row>
      <xdr:rowOff>838200</xdr:rowOff>
    </xdr:from>
    <xdr:to>
      <xdr:col>9</xdr:col>
      <xdr:colOff>200025</xdr:colOff>
      <xdr:row>17</xdr:row>
      <xdr:rowOff>1381125</xdr:rowOff>
    </xdr:to>
    <xdr:sp macro="" textlink="">
      <xdr:nvSpPr>
        <xdr:cNvPr id="251" name="Text Box 204"/>
        <xdr:cNvSpPr txBox="1">
          <a:spLocks noChangeArrowheads="1"/>
        </xdr:cNvSpPr>
      </xdr:nvSpPr>
      <xdr:spPr bwMode="auto">
        <a:xfrm>
          <a:off x="3152775" y="9391650"/>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2</a:t>
          </a:r>
        </a:p>
      </xdr:txBody>
    </xdr:sp>
    <xdr:clientData/>
  </xdr:twoCellAnchor>
  <xdr:twoCellAnchor editAs="oneCell">
    <xdr:from>
      <xdr:col>10</xdr:col>
      <xdr:colOff>285750</xdr:colOff>
      <xdr:row>17</xdr:row>
      <xdr:rowOff>1057275</xdr:rowOff>
    </xdr:from>
    <xdr:to>
      <xdr:col>14</xdr:col>
      <xdr:colOff>295275</xdr:colOff>
      <xdr:row>18</xdr:row>
      <xdr:rowOff>0</xdr:rowOff>
    </xdr:to>
    <xdr:pic>
      <xdr:nvPicPr>
        <xdr:cNvPr id="252" name="Picture 253"/>
        <xdr:cNvPicPr>
          <a:picLocks noChangeAspect="1" noChangeArrowheads="1"/>
        </xdr:cNvPicPr>
      </xdr:nvPicPr>
      <xdr:blipFill>
        <a:blip xmlns:r="http://schemas.openxmlformats.org/officeDocument/2006/relationships" r:embed="rId17" cstate="print"/>
        <a:srcRect t="50000" r="50000"/>
        <a:stretch>
          <a:fillRect/>
        </a:stretch>
      </xdr:blipFill>
      <xdr:spPr bwMode="auto">
        <a:xfrm>
          <a:off x="3810000" y="9610725"/>
          <a:ext cx="752475" cy="762000"/>
        </a:xfrm>
        <a:prstGeom prst="rect">
          <a:avLst/>
        </a:prstGeom>
        <a:noFill/>
        <a:ln w="9525">
          <a:noFill/>
          <a:miter lim="800000"/>
          <a:headEnd/>
          <a:tailEnd/>
        </a:ln>
      </xdr:spPr>
    </xdr:pic>
    <xdr:clientData/>
  </xdr:twoCellAnchor>
  <xdr:twoCellAnchor editAs="oneCell">
    <xdr:from>
      <xdr:col>10</xdr:col>
      <xdr:colOff>276225</xdr:colOff>
      <xdr:row>17</xdr:row>
      <xdr:rowOff>314325</xdr:rowOff>
    </xdr:from>
    <xdr:to>
      <xdr:col>14</xdr:col>
      <xdr:colOff>285750</xdr:colOff>
      <xdr:row>18</xdr:row>
      <xdr:rowOff>0</xdr:rowOff>
    </xdr:to>
    <xdr:pic>
      <xdr:nvPicPr>
        <xdr:cNvPr id="253" name="Picture 254"/>
        <xdr:cNvPicPr>
          <a:picLocks noChangeAspect="1" noChangeArrowheads="1"/>
        </xdr:cNvPicPr>
      </xdr:nvPicPr>
      <xdr:blipFill>
        <a:blip xmlns:r="http://schemas.openxmlformats.org/officeDocument/2006/relationships" r:embed="rId17" cstate="print"/>
        <a:srcRect r="50000" b="50000"/>
        <a:stretch>
          <a:fillRect/>
        </a:stretch>
      </xdr:blipFill>
      <xdr:spPr bwMode="auto">
        <a:xfrm>
          <a:off x="3800475" y="8867775"/>
          <a:ext cx="752475" cy="752475"/>
        </a:xfrm>
        <a:prstGeom prst="rect">
          <a:avLst/>
        </a:prstGeom>
        <a:noFill/>
        <a:ln w="9525">
          <a:noFill/>
          <a:miter lim="800000"/>
          <a:headEnd/>
          <a:tailEnd/>
        </a:ln>
      </xdr:spPr>
    </xdr:pic>
    <xdr:clientData/>
  </xdr:twoCellAnchor>
  <xdr:twoCellAnchor>
    <xdr:from>
      <xdr:col>11</xdr:col>
      <xdr:colOff>285750</xdr:colOff>
      <xdr:row>17</xdr:row>
      <xdr:rowOff>780008</xdr:rowOff>
    </xdr:from>
    <xdr:to>
      <xdr:col>12</xdr:col>
      <xdr:colOff>152400</xdr:colOff>
      <xdr:row>17</xdr:row>
      <xdr:rowOff>1322933</xdr:rowOff>
    </xdr:to>
    <xdr:sp macro="" textlink="">
      <xdr:nvSpPr>
        <xdr:cNvPr id="254" name="Text Box 204"/>
        <xdr:cNvSpPr txBox="1">
          <a:spLocks noChangeArrowheads="1"/>
        </xdr:cNvSpPr>
      </xdr:nvSpPr>
      <xdr:spPr bwMode="auto">
        <a:xfrm>
          <a:off x="4162425" y="9333458"/>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2</a:t>
          </a:r>
        </a:p>
      </xdr:txBody>
    </xdr:sp>
    <xdr:clientData/>
  </xdr:twoCellAnchor>
  <xdr:twoCellAnchor editAs="oneCell">
    <xdr:from>
      <xdr:col>3</xdr:col>
      <xdr:colOff>19050</xdr:colOff>
      <xdr:row>17</xdr:row>
      <xdr:rowOff>1123950</xdr:rowOff>
    </xdr:from>
    <xdr:to>
      <xdr:col>6</xdr:col>
      <xdr:colOff>323850</xdr:colOff>
      <xdr:row>18</xdr:row>
      <xdr:rowOff>0</xdr:rowOff>
    </xdr:to>
    <xdr:pic>
      <xdr:nvPicPr>
        <xdr:cNvPr id="255" name="Picture 256" descr="5ar04a.gif"/>
        <xdr:cNvPicPr>
          <a:picLocks noChangeAspect="1" noChangeArrowheads="1" noCrop="1"/>
        </xdr:cNvPicPr>
      </xdr:nvPicPr>
      <xdr:blipFill>
        <a:blip xmlns:r="http://schemas.openxmlformats.org/officeDocument/2006/relationships" r:embed="rId18" cstate="print"/>
        <a:srcRect/>
        <a:stretch>
          <a:fillRect/>
        </a:stretch>
      </xdr:blipFill>
      <xdr:spPr bwMode="auto">
        <a:xfrm>
          <a:off x="1076325" y="9677400"/>
          <a:ext cx="695325" cy="304800"/>
        </a:xfrm>
        <a:prstGeom prst="rect">
          <a:avLst/>
        </a:prstGeom>
        <a:noFill/>
        <a:ln w="9525">
          <a:noFill/>
          <a:miter lim="800000"/>
          <a:headEnd/>
          <a:tailEnd/>
        </a:ln>
      </xdr:spPr>
    </xdr:pic>
    <xdr:clientData/>
  </xdr:twoCellAnchor>
  <xdr:oneCellAnchor>
    <xdr:from>
      <xdr:col>1</xdr:col>
      <xdr:colOff>209550</xdr:colOff>
      <xdr:row>16</xdr:row>
      <xdr:rowOff>129127</xdr:rowOff>
    </xdr:from>
    <xdr:ext cx="4513554" cy="559603"/>
    <xdr:sp macro="" textlink="">
      <xdr:nvSpPr>
        <xdr:cNvPr id="256" name="Rectangle 255"/>
        <xdr:cNvSpPr/>
      </xdr:nvSpPr>
      <xdr:spPr>
        <a:xfrm>
          <a:off x="561975" y="8368252"/>
          <a:ext cx="4513554" cy="559603"/>
        </a:xfrm>
        <a:prstGeom prst="rect">
          <a:avLst/>
        </a:prstGeom>
        <a:noFill/>
      </xdr:spPr>
      <xdr:txBody>
        <a:bodyPr wrap="none" lIns="91440" tIns="45720" rIns="91440" bIns="45720">
          <a:spAutoFit/>
        </a:bodyPr>
        <a:lstStyle/>
        <a:p>
          <a:pPr algn="ctr"/>
          <a:r>
            <a:rPr lang="el-GR" sz="28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rPr>
            <a:t>Δες το και μ΄ αυτό τον τρόπο:</a:t>
          </a:r>
          <a:endParaRPr lang="en-US" sz="28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xdr:from>
      <xdr:col>0</xdr:col>
      <xdr:colOff>200025</xdr:colOff>
      <xdr:row>13</xdr:row>
      <xdr:rowOff>161925</xdr:rowOff>
    </xdr:from>
    <xdr:to>
      <xdr:col>4</xdr:col>
      <xdr:colOff>133350</xdr:colOff>
      <xdr:row>16</xdr:row>
      <xdr:rowOff>180975</xdr:rowOff>
    </xdr:to>
    <xdr:sp macro="" textlink="">
      <xdr:nvSpPr>
        <xdr:cNvPr id="257" name="Rounded Rectangle 259"/>
        <xdr:cNvSpPr>
          <a:spLocks noChangeArrowheads="1"/>
        </xdr:cNvSpPr>
      </xdr:nvSpPr>
      <xdr:spPr bwMode="auto">
        <a:xfrm>
          <a:off x="200025" y="6867525"/>
          <a:ext cx="1343025" cy="1552575"/>
        </a:xfrm>
        <a:prstGeom prst="roundRect">
          <a:avLst>
            <a:gd name="adj" fmla="val 16667"/>
          </a:avLst>
        </a:prstGeom>
        <a:noFill/>
        <a:ln w="19050" algn="ctr">
          <a:solidFill>
            <a:srgbClr val="000000"/>
          </a:solidFill>
          <a:round/>
          <a:headEnd/>
          <a:tailEnd/>
        </a:ln>
      </xdr:spPr>
    </xdr:sp>
    <xdr:clientData/>
  </xdr:twoCellAnchor>
  <xdr:twoCellAnchor editAs="oneCell">
    <xdr:from>
      <xdr:col>2</xdr:col>
      <xdr:colOff>133350</xdr:colOff>
      <xdr:row>12</xdr:row>
      <xdr:rowOff>504825</xdr:rowOff>
    </xdr:from>
    <xdr:to>
      <xdr:col>3</xdr:col>
      <xdr:colOff>333375</xdr:colOff>
      <xdr:row>13</xdr:row>
      <xdr:rowOff>209550</xdr:rowOff>
    </xdr:to>
    <xdr:pic>
      <xdr:nvPicPr>
        <xdr:cNvPr id="258" name="Picture 260" descr="5ar04a.gif"/>
        <xdr:cNvPicPr>
          <a:picLocks noChangeAspect="1" noChangeArrowheads="1" noCrop="1"/>
        </xdr:cNvPicPr>
      </xdr:nvPicPr>
      <xdr:blipFill>
        <a:blip xmlns:r="http://schemas.openxmlformats.org/officeDocument/2006/relationships" r:embed="rId18" cstate="print"/>
        <a:srcRect/>
        <a:stretch>
          <a:fillRect/>
        </a:stretch>
      </xdr:blipFill>
      <xdr:spPr bwMode="auto">
        <a:xfrm rot="5400000">
          <a:off x="690563" y="6672262"/>
          <a:ext cx="514350" cy="219075"/>
        </a:xfrm>
        <a:prstGeom prst="rect">
          <a:avLst/>
        </a:prstGeom>
        <a:noFill/>
        <a:ln w="9525">
          <a:noFill/>
          <a:miter lim="800000"/>
          <a:headEnd/>
          <a:tailEnd/>
        </a:ln>
      </xdr:spPr>
    </xdr:pic>
    <xdr:clientData/>
  </xdr:twoCellAnchor>
  <xdr:oneCellAnchor>
    <xdr:from>
      <xdr:col>1</xdr:col>
      <xdr:colOff>200025</xdr:colOff>
      <xdr:row>23</xdr:row>
      <xdr:rowOff>161925</xdr:rowOff>
    </xdr:from>
    <xdr:ext cx="4513554" cy="549610"/>
    <xdr:sp macro="" textlink="">
      <xdr:nvSpPr>
        <xdr:cNvPr id="259" name="Rectangle 258"/>
        <xdr:cNvSpPr/>
      </xdr:nvSpPr>
      <xdr:spPr>
        <a:xfrm>
          <a:off x="552450" y="12973050"/>
          <a:ext cx="4513554" cy="549610"/>
        </a:xfrm>
        <a:prstGeom prst="rect">
          <a:avLst/>
        </a:prstGeom>
        <a:noFill/>
      </xdr:spPr>
      <xdr:txBody>
        <a:bodyPr wrap="none" lIns="91440" tIns="45720" rIns="91440" bIns="45720">
          <a:spAutoFit/>
        </a:bodyPr>
        <a:lstStyle/>
        <a:p>
          <a:pPr algn="ctr"/>
          <a:r>
            <a:rPr lang="el-GR" sz="28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rPr>
            <a:t>Δες το και μ΄ αυτό τον τρόπο:</a:t>
          </a:r>
          <a:endParaRPr lang="en-US" sz="28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editAs="oneCell">
    <xdr:from>
      <xdr:col>0</xdr:col>
      <xdr:colOff>219075</xdr:colOff>
      <xdr:row>24</xdr:row>
      <xdr:rowOff>1247775</xdr:rowOff>
    </xdr:from>
    <xdr:to>
      <xdr:col>4</xdr:col>
      <xdr:colOff>228600</xdr:colOff>
      <xdr:row>25</xdr:row>
      <xdr:rowOff>0</xdr:rowOff>
    </xdr:to>
    <xdr:pic>
      <xdr:nvPicPr>
        <xdr:cNvPr id="260" name="Picture 262"/>
        <xdr:cNvPicPr>
          <a:picLocks noChangeAspect="1" noChangeArrowheads="1"/>
        </xdr:cNvPicPr>
      </xdr:nvPicPr>
      <xdr:blipFill>
        <a:blip xmlns:r="http://schemas.openxmlformats.org/officeDocument/2006/relationships" r:embed="rId17" cstate="print"/>
        <a:srcRect t="50000" r="50000"/>
        <a:stretch>
          <a:fillRect/>
        </a:stretch>
      </xdr:blipFill>
      <xdr:spPr bwMode="auto">
        <a:xfrm>
          <a:off x="219075" y="14373225"/>
          <a:ext cx="752475" cy="762000"/>
        </a:xfrm>
        <a:prstGeom prst="rect">
          <a:avLst/>
        </a:prstGeom>
        <a:noFill/>
        <a:ln w="9525">
          <a:noFill/>
          <a:miter lim="800000"/>
          <a:headEnd/>
          <a:tailEnd/>
        </a:ln>
      </xdr:spPr>
    </xdr:pic>
    <xdr:clientData/>
  </xdr:twoCellAnchor>
  <xdr:twoCellAnchor editAs="oneCell">
    <xdr:from>
      <xdr:col>3</xdr:col>
      <xdr:colOff>66675</xdr:colOff>
      <xdr:row>24</xdr:row>
      <xdr:rowOff>371475</xdr:rowOff>
    </xdr:from>
    <xdr:to>
      <xdr:col>7</xdr:col>
      <xdr:colOff>76200</xdr:colOff>
      <xdr:row>25</xdr:row>
      <xdr:rowOff>0</xdr:rowOff>
    </xdr:to>
    <xdr:pic>
      <xdr:nvPicPr>
        <xdr:cNvPr id="261" name="Picture 263"/>
        <xdr:cNvPicPr>
          <a:picLocks noChangeAspect="1" noChangeArrowheads="1"/>
        </xdr:cNvPicPr>
      </xdr:nvPicPr>
      <xdr:blipFill>
        <a:blip xmlns:r="http://schemas.openxmlformats.org/officeDocument/2006/relationships" r:embed="rId17" cstate="print"/>
        <a:srcRect l="50000" b="50000"/>
        <a:stretch>
          <a:fillRect/>
        </a:stretch>
      </xdr:blipFill>
      <xdr:spPr bwMode="auto">
        <a:xfrm>
          <a:off x="1123950" y="13496925"/>
          <a:ext cx="752475" cy="752475"/>
        </a:xfrm>
        <a:prstGeom prst="rect">
          <a:avLst/>
        </a:prstGeom>
        <a:noFill/>
        <a:ln w="9525">
          <a:noFill/>
          <a:miter lim="800000"/>
          <a:headEnd/>
          <a:tailEnd/>
        </a:ln>
      </xdr:spPr>
    </xdr:pic>
    <xdr:clientData/>
  </xdr:twoCellAnchor>
  <xdr:twoCellAnchor editAs="oneCell">
    <xdr:from>
      <xdr:col>3</xdr:col>
      <xdr:colOff>66675</xdr:colOff>
      <xdr:row>24</xdr:row>
      <xdr:rowOff>1257300</xdr:rowOff>
    </xdr:from>
    <xdr:to>
      <xdr:col>7</xdr:col>
      <xdr:colOff>76200</xdr:colOff>
      <xdr:row>25</xdr:row>
      <xdr:rowOff>0</xdr:rowOff>
    </xdr:to>
    <xdr:pic>
      <xdr:nvPicPr>
        <xdr:cNvPr id="262" name="Picture 264"/>
        <xdr:cNvPicPr>
          <a:picLocks noChangeAspect="1" noChangeArrowheads="1"/>
        </xdr:cNvPicPr>
      </xdr:nvPicPr>
      <xdr:blipFill>
        <a:blip xmlns:r="http://schemas.openxmlformats.org/officeDocument/2006/relationships" r:embed="rId17" cstate="print"/>
        <a:srcRect l="50000" t="50000"/>
        <a:stretch>
          <a:fillRect/>
        </a:stretch>
      </xdr:blipFill>
      <xdr:spPr bwMode="auto">
        <a:xfrm>
          <a:off x="1123950" y="14382750"/>
          <a:ext cx="752475" cy="762000"/>
        </a:xfrm>
        <a:prstGeom prst="rect">
          <a:avLst/>
        </a:prstGeom>
        <a:noFill/>
        <a:ln w="9525">
          <a:noFill/>
          <a:miter lim="800000"/>
          <a:headEnd/>
          <a:tailEnd/>
        </a:ln>
      </xdr:spPr>
    </xdr:pic>
    <xdr:clientData/>
  </xdr:twoCellAnchor>
  <xdr:twoCellAnchor editAs="oneCell">
    <xdr:from>
      <xdr:col>0</xdr:col>
      <xdr:colOff>209550</xdr:colOff>
      <xdr:row>24</xdr:row>
      <xdr:rowOff>371475</xdr:rowOff>
    </xdr:from>
    <xdr:to>
      <xdr:col>4</xdr:col>
      <xdr:colOff>219075</xdr:colOff>
      <xdr:row>25</xdr:row>
      <xdr:rowOff>0</xdr:rowOff>
    </xdr:to>
    <xdr:pic>
      <xdr:nvPicPr>
        <xdr:cNvPr id="263" name="Picture 265"/>
        <xdr:cNvPicPr>
          <a:picLocks noChangeAspect="1" noChangeArrowheads="1"/>
        </xdr:cNvPicPr>
      </xdr:nvPicPr>
      <xdr:blipFill>
        <a:blip xmlns:r="http://schemas.openxmlformats.org/officeDocument/2006/relationships" r:embed="rId17" cstate="print"/>
        <a:srcRect r="50000" b="50000"/>
        <a:stretch>
          <a:fillRect/>
        </a:stretch>
      </xdr:blipFill>
      <xdr:spPr bwMode="auto">
        <a:xfrm>
          <a:off x="209550" y="13496925"/>
          <a:ext cx="752475" cy="752475"/>
        </a:xfrm>
        <a:prstGeom prst="rect">
          <a:avLst/>
        </a:prstGeom>
        <a:noFill/>
        <a:ln w="9525">
          <a:noFill/>
          <a:miter lim="800000"/>
          <a:headEnd/>
          <a:tailEnd/>
        </a:ln>
      </xdr:spPr>
    </xdr:pic>
    <xdr:clientData/>
  </xdr:twoCellAnchor>
  <xdr:twoCellAnchor editAs="oneCell">
    <xdr:from>
      <xdr:col>5</xdr:col>
      <xdr:colOff>247650</xdr:colOff>
      <xdr:row>24</xdr:row>
      <xdr:rowOff>381000</xdr:rowOff>
    </xdr:from>
    <xdr:to>
      <xdr:col>9</xdr:col>
      <xdr:colOff>257175</xdr:colOff>
      <xdr:row>25</xdr:row>
      <xdr:rowOff>0</xdr:rowOff>
    </xdr:to>
    <xdr:pic>
      <xdr:nvPicPr>
        <xdr:cNvPr id="264" name="Picture 266"/>
        <xdr:cNvPicPr>
          <a:picLocks noChangeAspect="1" noChangeArrowheads="1"/>
        </xdr:cNvPicPr>
      </xdr:nvPicPr>
      <xdr:blipFill>
        <a:blip xmlns:r="http://schemas.openxmlformats.org/officeDocument/2006/relationships" r:embed="rId17" cstate="print"/>
        <a:srcRect r="50000" b="50000"/>
        <a:stretch>
          <a:fillRect/>
        </a:stretch>
      </xdr:blipFill>
      <xdr:spPr bwMode="auto">
        <a:xfrm>
          <a:off x="2009775" y="13506450"/>
          <a:ext cx="752475" cy="752475"/>
        </a:xfrm>
        <a:prstGeom prst="rect">
          <a:avLst/>
        </a:prstGeom>
        <a:noFill/>
        <a:ln w="9525">
          <a:noFill/>
          <a:miter lim="800000"/>
          <a:headEnd/>
          <a:tailEnd/>
        </a:ln>
      </xdr:spPr>
    </xdr:pic>
    <xdr:clientData/>
  </xdr:twoCellAnchor>
  <xdr:twoCellAnchor>
    <xdr:from>
      <xdr:col>1</xdr:col>
      <xdr:colOff>200025</xdr:colOff>
      <xdr:row>24</xdr:row>
      <xdr:rowOff>514350</xdr:rowOff>
    </xdr:from>
    <xdr:to>
      <xdr:col>2</xdr:col>
      <xdr:colOff>66675</xdr:colOff>
      <xdr:row>24</xdr:row>
      <xdr:rowOff>1057275</xdr:rowOff>
    </xdr:to>
    <xdr:sp macro="" textlink="">
      <xdr:nvSpPr>
        <xdr:cNvPr id="265" name="Text Box 304"/>
        <xdr:cNvSpPr txBox="1">
          <a:spLocks noChangeArrowheads="1"/>
        </xdr:cNvSpPr>
      </xdr:nvSpPr>
      <xdr:spPr bwMode="auto">
        <a:xfrm>
          <a:off x="552450" y="13639800"/>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4</a:t>
          </a:r>
        </a:p>
      </xdr:txBody>
    </xdr:sp>
    <xdr:clientData/>
  </xdr:twoCellAnchor>
  <xdr:twoCellAnchor>
    <xdr:from>
      <xdr:col>3</xdr:col>
      <xdr:colOff>266700</xdr:colOff>
      <xdr:row>24</xdr:row>
      <xdr:rowOff>571500</xdr:rowOff>
    </xdr:from>
    <xdr:to>
      <xdr:col>4</xdr:col>
      <xdr:colOff>133350</xdr:colOff>
      <xdr:row>24</xdr:row>
      <xdr:rowOff>1114425</xdr:rowOff>
    </xdr:to>
    <xdr:sp macro="" textlink="">
      <xdr:nvSpPr>
        <xdr:cNvPr id="266" name="Text Box 304"/>
        <xdr:cNvSpPr txBox="1">
          <a:spLocks noChangeArrowheads="1"/>
        </xdr:cNvSpPr>
      </xdr:nvSpPr>
      <xdr:spPr bwMode="auto">
        <a:xfrm>
          <a:off x="1323975" y="13696950"/>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4</a:t>
          </a:r>
        </a:p>
      </xdr:txBody>
    </xdr:sp>
    <xdr:clientData/>
  </xdr:twoCellAnchor>
  <xdr:twoCellAnchor>
    <xdr:from>
      <xdr:col>3</xdr:col>
      <xdr:colOff>200025</xdr:colOff>
      <xdr:row>24</xdr:row>
      <xdr:rowOff>1323975</xdr:rowOff>
    </xdr:from>
    <xdr:to>
      <xdr:col>4</xdr:col>
      <xdr:colOff>66675</xdr:colOff>
      <xdr:row>24</xdr:row>
      <xdr:rowOff>1866900</xdr:rowOff>
    </xdr:to>
    <xdr:sp macro="" textlink="">
      <xdr:nvSpPr>
        <xdr:cNvPr id="267" name="Text Box 304"/>
        <xdr:cNvSpPr txBox="1">
          <a:spLocks noChangeArrowheads="1"/>
        </xdr:cNvSpPr>
      </xdr:nvSpPr>
      <xdr:spPr bwMode="auto">
        <a:xfrm>
          <a:off x="1257300" y="14449425"/>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4</a:t>
          </a:r>
        </a:p>
      </xdr:txBody>
    </xdr:sp>
    <xdr:clientData/>
  </xdr:twoCellAnchor>
  <xdr:twoCellAnchor>
    <xdr:from>
      <xdr:col>1</xdr:col>
      <xdr:colOff>209550</xdr:colOff>
      <xdr:row>24</xdr:row>
      <xdr:rowOff>1304925</xdr:rowOff>
    </xdr:from>
    <xdr:to>
      <xdr:col>2</xdr:col>
      <xdr:colOff>76200</xdr:colOff>
      <xdr:row>24</xdr:row>
      <xdr:rowOff>1847850</xdr:rowOff>
    </xdr:to>
    <xdr:sp macro="" textlink="">
      <xdr:nvSpPr>
        <xdr:cNvPr id="268" name="Text Box 304"/>
        <xdr:cNvSpPr txBox="1">
          <a:spLocks noChangeArrowheads="1"/>
        </xdr:cNvSpPr>
      </xdr:nvSpPr>
      <xdr:spPr bwMode="auto">
        <a:xfrm>
          <a:off x="561975" y="14430375"/>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4</a:t>
          </a:r>
        </a:p>
      </xdr:txBody>
    </xdr:sp>
    <xdr:clientData/>
  </xdr:twoCellAnchor>
  <xdr:twoCellAnchor>
    <xdr:from>
      <xdr:col>6</xdr:col>
      <xdr:colOff>257175</xdr:colOff>
      <xdr:row>24</xdr:row>
      <xdr:rowOff>523875</xdr:rowOff>
    </xdr:from>
    <xdr:to>
      <xdr:col>7</xdr:col>
      <xdr:colOff>123825</xdr:colOff>
      <xdr:row>24</xdr:row>
      <xdr:rowOff>1066800</xdr:rowOff>
    </xdr:to>
    <xdr:sp macro="" textlink="">
      <xdr:nvSpPr>
        <xdr:cNvPr id="269" name="Text Box 304"/>
        <xdr:cNvSpPr txBox="1">
          <a:spLocks noChangeArrowheads="1"/>
        </xdr:cNvSpPr>
      </xdr:nvSpPr>
      <xdr:spPr bwMode="auto">
        <a:xfrm>
          <a:off x="2371725" y="13649325"/>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4</a:t>
          </a:r>
        </a:p>
      </xdr:txBody>
    </xdr:sp>
    <xdr:clientData/>
  </xdr:twoCellAnchor>
  <xdr:twoCellAnchor editAs="oneCell">
    <xdr:from>
      <xdr:col>9</xdr:col>
      <xdr:colOff>266700</xdr:colOff>
      <xdr:row>24</xdr:row>
      <xdr:rowOff>1133475</xdr:rowOff>
    </xdr:from>
    <xdr:to>
      <xdr:col>13</xdr:col>
      <xdr:colOff>276225</xdr:colOff>
      <xdr:row>25</xdr:row>
      <xdr:rowOff>0</xdr:rowOff>
    </xdr:to>
    <xdr:pic>
      <xdr:nvPicPr>
        <xdr:cNvPr id="270" name="Picture 272"/>
        <xdr:cNvPicPr>
          <a:picLocks noChangeAspect="1" noChangeArrowheads="1"/>
        </xdr:cNvPicPr>
      </xdr:nvPicPr>
      <xdr:blipFill>
        <a:blip xmlns:r="http://schemas.openxmlformats.org/officeDocument/2006/relationships" r:embed="rId17" cstate="print"/>
        <a:srcRect t="50000" r="50000"/>
        <a:stretch>
          <a:fillRect/>
        </a:stretch>
      </xdr:blipFill>
      <xdr:spPr bwMode="auto">
        <a:xfrm>
          <a:off x="3438525" y="14258925"/>
          <a:ext cx="752475" cy="762000"/>
        </a:xfrm>
        <a:prstGeom prst="rect">
          <a:avLst/>
        </a:prstGeom>
        <a:noFill/>
        <a:ln w="9525">
          <a:noFill/>
          <a:miter lim="800000"/>
          <a:headEnd/>
          <a:tailEnd/>
        </a:ln>
      </xdr:spPr>
    </xdr:pic>
    <xdr:clientData/>
  </xdr:twoCellAnchor>
  <xdr:twoCellAnchor editAs="oneCell">
    <xdr:from>
      <xdr:col>11</xdr:col>
      <xdr:colOff>314325</xdr:colOff>
      <xdr:row>24</xdr:row>
      <xdr:rowOff>390525</xdr:rowOff>
    </xdr:from>
    <xdr:to>
      <xdr:col>16</xdr:col>
      <xdr:colOff>304800</xdr:colOff>
      <xdr:row>25</xdr:row>
      <xdr:rowOff>0</xdr:rowOff>
    </xdr:to>
    <xdr:pic>
      <xdr:nvPicPr>
        <xdr:cNvPr id="271" name="Picture 273"/>
        <xdr:cNvPicPr>
          <a:picLocks noChangeAspect="1" noChangeArrowheads="1"/>
        </xdr:cNvPicPr>
      </xdr:nvPicPr>
      <xdr:blipFill>
        <a:blip xmlns:r="http://schemas.openxmlformats.org/officeDocument/2006/relationships" r:embed="rId17" cstate="print"/>
        <a:srcRect l="50000" b="50000"/>
        <a:stretch>
          <a:fillRect/>
        </a:stretch>
      </xdr:blipFill>
      <xdr:spPr bwMode="auto">
        <a:xfrm>
          <a:off x="4191000" y="13515975"/>
          <a:ext cx="752475" cy="752475"/>
        </a:xfrm>
        <a:prstGeom prst="rect">
          <a:avLst/>
        </a:prstGeom>
        <a:noFill/>
        <a:ln w="9525">
          <a:noFill/>
          <a:miter lim="800000"/>
          <a:headEnd/>
          <a:tailEnd/>
        </a:ln>
      </xdr:spPr>
    </xdr:pic>
    <xdr:clientData/>
  </xdr:twoCellAnchor>
  <xdr:twoCellAnchor editAs="oneCell">
    <xdr:from>
      <xdr:col>11</xdr:col>
      <xdr:colOff>314325</xdr:colOff>
      <xdr:row>24</xdr:row>
      <xdr:rowOff>1143000</xdr:rowOff>
    </xdr:from>
    <xdr:to>
      <xdr:col>16</xdr:col>
      <xdr:colOff>304800</xdr:colOff>
      <xdr:row>25</xdr:row>
      <xdr:rowOff>0</xdr:rowOff>
    </xdr:to>
    <xdr:pic>
      <xdr:nvPicPr>
        <xdr:cNvPr id="272" name="Picture 274"/>
        <xdr:cNvPicPr>
          <a:picLocks noChangeAspect="1" noChangeArrowheads="1"/>
        </xdr:cNvPicPr>
      </xdr:nvPicPr>
      <xdr:blipFill>
        <a:blip xmlns:r="http://schemas.openxmlformats.org/officeDocument/2006/relationships" r:embed="rId17" cstate="print"/>
        <a:srcRect l="50000" t="50000"/>
        <a:stretch>
          <a:fillRect/>
        </a:stretch>
      </xdr:blipFill>
      <xdr:spPr bwMode="auto">
        <a:xfrm>
          <a:off x="4191000" y="14268450"/>
          <a:ext cx="752475" cy="762000"/>
        </a:xfrm>
        <a:prstGeom prst="rect">
          <a:avLst/>
        </a:prstGeom>
        <a:noFill/>
        <a:ln w="9525">
          <a:noFill/>
          <a:miter lim="800000"/>
          <a:headEnd/>
          <a:tailEnd/>
        </a:ln>
      </xdr:spPr>
    </xdr:pic>
    <xdr:clientData/>
  </xdr:twoCellAnchor>
  <xdr:twoCellAnchor editAs="oneCell">
    <xdr:from>
      <xdr:col>9</xdr:col>
      <xdr:colOff>266700</xdr:colOff>
      <xdr:row>24</xdr:row>
      <xdr:rowOff>390525</xdr:rowOff>
    </xdr:from>
    <xdr:to>
      <xdr:col>13</xdr:col>
      <xdr:colOff>276225</xdr:colOff>
      <xdr:row>25</xdr:row>
      <xdr:rowOff>0</xdr:rowOff>
    </xdr:to>
    <xdr:pic>
      <xdr:nvPicPr>
        <xdr:cNvPr id="273" name="Picture 275"/>
        <xdr:cNvPicPr>
          <a:picLocks noChangeAspect="1" noChangeArrowheads="1"/>
        </xdr:cNvPicPr>
      </xdr:nvPicPr>
      <xdr:blipFill>
        <a:blip xmlns:r="http://schemas.openxmlformats.org/officeDocument/2006/relationships" r:embed="rId17" cstate="print"/>
        <a:srcRect r="50000" b="50000"/>
        <a:stretch>
          <a:fillRect/>
        </a:stretch>
      </xdr:blipFill>
      <xdr:spPr bwMode="auto">
        <a:xfrm>
          <a:off x="3438525" y="13515975"/>
          <a:ext cx="752475" cy="752475"/>
        </a:xfrm>
        <a:prstGeom prst="rect">
          <a:avLst/>
        </a:prstGeom>
        <a:noFill/>
        <a:ln w="9525">
          <a:noFill/>
          <a:miter lim="800000"/>
          <a:headEnd/>
          <a:tailEnd/>
        </a:ln>
      </xdr:spPr>
    </xdr:pic>
    <xdr:clientData/>
  </xdr:twoCellAnchor>
  <xdr:twoCellAnchor editAs="oneCell">
    <xdr:from>
      <xdr:col>14</xdr:col>
      <xdr:colOff>104775</xdr:colOff>
      <xdr:row>24</xdr:row>
      <xdr:rowOff>704850</xdr:rowOff>
    </xdr:from>
    <xdr:to>
      <xdr:col>18</xdr:col>
      <xdr:colOff>114300</xdr:colOff>
      <xdr:row>25</xdr:row>
      <xdr:rowOff>0</xdr:rowOff>
    </xdr:to>
    <xdr:pic>
      <xdr:nvPicPr>
        <xdr:cNvPr id="274" name="Picture 276"/>
        <xdr:cNvPicPr>
          <a:picLocks noChangeAspect="1" noChangeArrowheads="1"/>
        </xdr:cNvPicPr>
      </xdr:nvPicPr>
      <xdr:blipFill>
        <a:blip xmlns:r="http://schemas.openxmlformats.org/officeDocument/2006/relationships" r:embed="rId17" cstate="print"/>
        <a:srcRect r="50000" b="50000"/>
        <a:stretch>
          <a:fillRect/>
        </a:stretch>
      </xdr:blipFill>
      <xdr:spPr bwMode="auto">
        <a:xfrm>
          <a:off x="5038725" y="13830300"/>
          <a:ext cx="752475" cy="752475"/>
        </a:xfrm>
        <a:prstGeom prst="rect">
          <a:avLst/>
        </a:prstGeom>
        <a:noFill/>
        <a:ln w="9525">
          <a:noFill/>
          <a:miter lim="800000"/>
          <a:headEnd/>
          <a:tailEnd/>
        </a:ln>
      </xdr:spPr>
    </xdr:pic>
    <xdr:clientData/>
  </xdr:twoCellAnchor>
  <xdr:twoCellAnchor>
    <xdr:from>
      <xdr:col>8</xdr:col>
      <xdr:colOff>95250</xdr:colOff>
      <xdr:row>24</xdr:row>
      <xdr:rowOff>781050</xdr:rowOff>
    </xdr:from>
    <xdr:to>
      <xdr:col>9</xdr:col>
      <xdr:colOff>123825</xdr:colOff>
      <xdr:row>24</xdr:row>
      <xdr:rowOff>1323975</xdr:rowOff>
    </xdr:to>
    <xdr:sp macro="" textlink="">
      <xdr:nvSpPr>
        <xdr:cNvPr id="275" name="Text Box 312"/>
        <xdr:cNvSpPr txBox="1">
          <a:spLocks noChangeArrowheads="1"/>
        </xdr:cNvSpPr>
      </xdr:nvSpPr>
      <xdr:spPr bwMode="auto">
        <a:xfrm>
          <a:off x="2914650" y="13906500"/>
          <a:ext cx="381000" cy="542925"/>
        </a:xfrm>
        <a:prstGeom prst="rect">
          <a:avLst/>
        </a:prstGeom>
        <a:solidFill>
          <a:srgbClr val="FFFF00"/>
        </a:solidFill>
        <a:ln w="9525">
          <a:noFill/>
          <a:miter lim="800000"/>
          <a:headEnd/>
          <a:tailEnd/>
        </a:ln>
        <a:effectLst/>
      </xdr:spPr>
      <xdr:txBody>
        <a:bodyPr vertOverflow="clip" wrap="square" lIns="64008" tIns="73152" rIns="0" bIns="0" anchor="t" upright="1"/>
        <a:lstStyle/>
        <a:p>
          <a:pPr algn="l" rtl="0">
            <a:defRPr sz="1000"/>
          </a:pPr>
          <a:r>
            <a:rPr lang="en-GB" sz="2600" b="1" i="0" strike="noStrike">
              <a:solidFill>
                <a:srgbClr val="FF0000"/>
              </a:solidFill>
              <a:latin typeface="Comic Sans MS"/>
            </a:rPr>
            <a:t>=</a:t>
          </a:r>
        </a:p>
      </xdr:txBody>
    </xdr:sp>
    <xdr:clientData/>
  </xdr:twoCellAnchor>
  <xdr:twoCellAnchor>
    <xdr:from>
      <xdr:col>15</xdr:col>
      <xdr:colOff>47625</xdr:colOff>
      <xdr:row>24</xdr:row>
      <xdr:rowOff>895350</xdr:rowOff>
    </xdr:from>
    <xdr:to>
      <xdr:col>15</xdr:col>
      <xdr:colOff>266700</xdr:colOff>
      <xdr:row>24</xdr:row>
      <xdr:rowOff>1438275</xdr:rowOff>
    </xdr:to>
    <xdr:sp macro="" textlink="">
      <xdr:nvSpPr>
        <xdr:cNvPr id="276" name="Text Box 304"/>
        <xdr:cNvSpPr txBox="1">
          <a:spLocks noChangeArrowheads="1"/>
        </xdr:cNvSpPr>
      </xdr:nvSpPr>
      <xdr:spPr bwMode="auto">
        <a:xfrm>
          <a:off x="5334000" y="14020800"/>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4</a:t>
          </a:r>
        </a:p>
      </xdr:txBody>
    </xdr:sp>
    <xdr:clientData/>
  </xdr:twoCellAnchor>
  <xdr:twoCellAnchor>
    <xdr:from>
      <xdr:col>11</xdr:col>
      <xdr:colOff>238125</xdr:colOff>
      <xdr:row>24</xdr:row>
      <xdr:rowOff>838200</xdr:rowOff>
    </xdr:from>
    <xdr:to>
      <xdr:col>12</xdr:col>
      <xdr:colOff>104775</xdr:colOff>
      <xdr:row>24</xdr:row>
      <xdr:rowOff>1381125</xdr:rowOff>
    </xdr:to>
    <xdr:sp macro="" textlink="">
      <xdr:nvSpPr>
        <xdr:cNvPr id="277" name="Text Box 304"/>
        <xdr:cNvSpPr txBox="1">
          <a:spLocks noChangeArrowheads="1"/>
        </xdr:cNvSpPr>
      </xdr:nvSpPr>
      <xdr:spPr bwMode="auto">
        <a:xfrm>
          <a:off x="4114800" y="13963650"/>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2800" b="1" i="0" u="none" strike="noStrike">
              <a:solidFill>
                <a:srgbClr val="0000FF"/>
              </a:solidFill>
              <a:latin typeface="Comic Sans MS"/>
            </a:rPr>
            <a:t>1</a:t>
          </a:r>
        </a:p>
      </xdr:txBody>
    </xdr:sp>
    <xdr:clientData/>
  </xdr:twoCellAnchor>
  <xdr:twoCellAnchor>
    <xdr:from>
      <xdr:col>0</xdr:col>
      <xdr:colOff>180975</xdr:colOff>
      <xdr:row>20</xdr:row>
      <xdr:rowOff>171450</xdr:rowOff>
    </xdr:from>
    <xdr:to>
      <xdr:col>4</xdr:col>
      <xdr:colOff>114300</xdr:colOff>
      <xdr:row>23</xdr:row>
      <xdr:rowOff>190500</xdr:rowOff>
    </xdr:to>
    <xdr:sp macro="" textlink="">
      <xdr:nvSpPr>
        <xdr:cNvPr id="278" name="Rounded Rectangle 280"/>
        <xdr:cNvSpPr>
          <a:spLocks noChangeArrowheads="1"/>
        </xdr:cNvSpPr>
      </xdr:nvSpPr>
      <xdr:spPr bwMode="auto">
        <a:xfrm>
          <a:off x="180975" y="11449050"/>
          <a:ext cx="1343025" cy="1552575"/>
        </a:xfrm>
        <a:prstGeom prst="roundRect">
          <a:avLst>
            <a:gd name="adj" fmla="val 16667"/>
          </a:avLst>
        </a:prstGeom>
        <a:noFill/>
        <a:ln w="19050" algn="ctr">
          <a:solidFill>
            <a:srgbClr val="000000"/>
          </a:solidFill>
          <a:round/>
          <a:headEnd/>
          <a:tailEnd/>
        </a:ln>
      </xdr:spPr>
    </xdr:sp>
    <xdr:clientData/>
  </xdr:twoCellAnchor>
  <xdr:twoCellAnchor editAs="oneCell">
    <xdr:from>
      <xdr:col>3</xdr:col>
      <xdr:colOff>19050</xdr:colOff>
      <xdr:row>19</xdr:row>
      <xdr:rowOff>200025</xdr:rowOff>
    </xdr:from>
    <xdr:to>
      <xdr:col>3</xdr:col>
      <xdr:colOff>247650</xdr:colOff>
      <xdr:row>20</xdr:row>
      <xdr:rowOff>190500</xdr:rowOff>
    </xdr:to>
    <xdr:pic>
      <xdr:nvPicPr>
        <xdr:cNvPr id="279" name="Picture 281" descr="5ar04a.gif"/>
        <xdr:cNvPicPr>
          <a:picLocks noChangeAspect="1" noChangeArrowheads="1" noCrop="1"/>
        </xdr:cNvPicPr>
      </xdr:nvPicPr>
      <xdr:blipFill>
        <a:blip xmlns:r="http://schemas.openxmlformats.org/officeDocument/2006/relationships" r:embed="rId18" cstate="print"/>
        <a:srcRect/>
        <a:stretch>
          <a:fillRect/>
        </a:stretch>
      </xdr:blipFill>
      <xdr:spPr bwMode="auto">
        <a:xfrm rot="5400000">
          <a:off x="933450" y="11306175"/>
          <a:ext cx="514350" cy="228600"/>
        </a:xfrm>
        <a:prstGeom prst="rect">
          <a:avLst/>
        </a:prstGeom>
        <a:noFill/>
        <a:ln w="9525">
          <a:noFill/>
          <a:miter lim="800000"/>
          <a:headEnd/>
          <a:tailEnd/>
        </a:ln>
      </xdr:spPr>
    </xdr:pic>
    <xdr:clientData/>
  </xdr:twoCellAnchor>
  <xdr:oneCellAnchor>
    <xdr:from>
      <xdr:col>0</xdr:col>
      <xdr:colOff>160274</xdr:colOff>
      <xdr:row>33</xdr:row>
      <xdr:rowOff>114300</xdr:rowOff>
    </xdr:from>
    <xdr:ext cx="6040501" cy="937629"/>
    <xdr:sp macro="" textlink="">
      <xdr:nvSpPr>
        <xdr:cNvPr id="280" name="Rectangle 279"/>
        <xdr:cNvSpPr/>
      </xdr:nvSpPr>
      <xdr:spPr>
        <a:xfrm>
          <a:off x="160274" y="18449925"/>
          <a:ext cx="6040501" cy="937629"/>
        </a:xfrm>
        <a:prstGeom prst="rect">
          <a:avLst/>
        </a:prstGeom>
        <a:noFill/>
      </xdr:spPr>
      <xdr:txBody>
        <a:bodyPr wrap="square" lIns="91440" tIns="45720" rIns="91440" bIns="45720">
          <a:spAutoFit/>
        </a:bodyPr>
        <a:lstStyle/>
        <a:p>
          <a:pPr algn="ctr"/>
          <a:r>
            <a:rPr lang="el-GR"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rPr>
            <a:t>Μικτά κλάσματα</a:t>
          </a:r>
          <a:endParaRPr lang="en-US"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xdr:from>
      <xdr:col>1</xdr:col>
      <xdr:colOff>333375</xdr:colOff>
      <xdr:row>97</xdr:row>
      <xdr:rowOff>685800</xdr:rowOff>
    </xdr:from>
    <xdr:to>
      <xdr:col>3</xdr:col>
      <xdr:colOff>123824</xdr:colOff>
      <xdr:row>98</xdr:row>
      <xdr:rowOff>9525</xdr:rowOff>
    </xdr:to>
    <xdr:sp macro="" textlink="">
      <xdr:nvSpPr>
        <xdr:cNvPr id="281" name="TextBox 280"/>
        <xdr:cNvSpPr txBox="1"/>
      </xdr:nvSpPr>
      <xdr:spPr>
        <a:xfrm>
          <a:off x="685800" y="47358300"/>
          <a:ext cx="495299"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l-GR" sz="1100" u="none"/>
            <a:t>1/2</a:t>
          </a:r>
          <a:endParaRPr lang="en-GB" sz="1100" u="none"/>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38100</xdr:colOff>
      <xdr:row>0</xdr:row>
      <xdr:rowOff>57150</xdr:rowOff>
    </xdr:from>
    <xdr:to>
      <xdr:col>14</xdr:col>
      <xdr:colOff>28575</xdr:colOff>
      <xdr:row>0</xdr:row>
      <xdr:rowOff>533400</xdr:rowOff>
    </xdr:to>
    <xdr:sp macro="" textlink="">
      <xdr:nvSpPr>
        <xdr:cNvPr id="29697" name="WordArt 1"/>
        <xdr:cNvSpPr>
          <a:spLocks noChangeArrowheads="1" noChangeShapeType="1" noTextEdit="1"/>
        </xdr:cNvSpPr>
      </xdr:nvSpPr>
      <xdr:spPr bwMode="auto">
        <a:xfrm>
          <a:off x="390525" y="57150"/>
          <a:ext cx="4572000" cy="476250"/>
        </a:xfrm>
        <a:prstGeom prst="rect">
          <a:avLst/>
        </a:prstGeom>
      </xdr:spPr>
      <xdr:txBody>
        <a:bodyPr wrap="none" fromWordArt="1">
          <a:prstTxWarp prst="textDoubleWave1">
            <a:avLst>
              <a:gd name="adj1" fmla="val 6500"/>
              <a:gd name="adj2" fmla="val 0"/>
            </a:avLst>
          </a:prstTxWarp>
        </a:bodyPr>
        <a:lstStyle/>
        <a:p>
          <a:pPr algn="ctr" rtl="0"/>
          <a:r>
            <a:rPr lang="el-GR" sz="3600" b="1" kern="10" spc="-360">
              <a:ln w="12700">
                <a:solidFill>
                  <a:srgbClr val="000099"/>
                </a:solidFill>
                <a:round/>
                <a:headEnd/>
                <a:tailEnd/>
              </a:ln>
              <a:solidFill>
                <a:srgbClr val="33CCFF"/>
              </a:solidFill>
              <a:effectLst>
                <a:outerShdw dist="125724" dir="18900000" algn="ctr" rotWithShape="0">
                  <a:srgbClr val="000099"/>
                </a:outerShdw>
              </a:effectLst>
              <a:latin typeface="Comic Sans MS"/>
            </a:rPr>
            <a:t>Καταχρηστικά και μικτά κλάσματα</a:t>
          </a:r>
          <a:endParaRPr lang="en-GB" sz="3600" b="1" kern="10" spc="-360">
            <a:ln w="12700">
              <a:solidFill>
                <a:srgbClr val="000099"/>
              </a:solidFill>
              <a:round/>
              <a:headEnd/>
              <a:tailEnd/>
            </a:ln>
            <a:solidFill>
              <a:srgbClr val="33CCFF"/>
            </a:solidFill>
            <a:effectLst>
              <a:outerShdw dist="125724" dir="18900000" algn="ctr" rotWithShape="0">
                <a:srgbClr val="000099"/>
              </a:outerShdw>
            </a:effectLst>
            <a:latin typeface="Comic Sans MS"/>
          </a:endParaRPr>
        </a:p>
      </xdr:txBody>
    </xdr:sp>
    <xdr:clientData/>
  </xdr:twoCellAnchor>
  <xdr:twoCellAnchor>
    <xdr:from>
      <xdr:col>3</xdr:col>
      <xdr:colOff>133350</xdr:colOff>
      <xdr:row>12</xdr:row>
      <xdr:rowOff>161925</xdr:rowOff>
    </xdr:from>
    <xdr:to>
      <xdr:col>4</xdr:col>
      <xdr:colOff>47625</xdr:colOff>
      <xdr:row>13</xdr:row>
      <xdr:rowOff>104775</xdr:rowOff>
    </xdr:to>
    <xdr:sp macro="" textlink="">
      <xdr:nvSpPr>
        <xdr:cNvPr id="29698" name="Text Box 2"/>
        <xdr:cNvSpPr txBox="1">
          <a:spLocks noChangeArrowheads="1"/>
        </xdr:cNvSpPr>
      </xdr:nvSpPr>
      <xdr:spPr bwMode="auto">
        <a:xfrm>
          <a:off x="1190625" y="6181725"/>
          <a:ext cx="266700" cy="62865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600" b="1" i="0" u="sng" strike="noStrike">
              <a:solidFill>
                <a:srgbClr val="000000"/>
              </a:solidFill>
              <a:latin typeface="Comic Sans MS"/>
            </a:rPr>
            <a:t>3</a:t>
          </a:r>
        </a:p>
        <a:p>
          <a:pPr algn="l" rtl="0">
            <a:defRPr sz="1000"/>
          </a:pPr>
          <a:r>
            <a:rPr lang="en-GB" sz="1600" b="1" i="0" strike="noStrike">
              <a:solidFill>
                <a:srgbClr val="000000"/>
              </a:solidFill>
              <a:latin typeface="Comic Sans MS"/>
            </a:rPr>
            <a:t>2</a:t>
          </a:r>
        </a:p>
      </xdr:txBody>
    </xdr:sp>
    <xdr:clientData/>
  </xdr:twoCellAnchor>
  <xdr:twoCellAnchor>
    <xdr:from>
      <xdr:col>2</xdr:col>
      <xdr:colOff>457200</xdr:colOff>
      <xdr:row>11</xdr:row>
      <xdr:rowOff>219075</xdr:rowOff>
    </xdr:from>
    <xdr:to>
      <xdr:col>2</xdr:col>
      <xdr:colOff>657225</xdr:colOff>
      <xdr:row>13</xdr:row>
      <xdr:rowOff>161925</xdr:rowOff>
    </xdr:to>
    <xdr:sp macro="" textlink="">
      <xdr:nvSpPr>
        <xdr:cNvPr id="29699" name="Text Box 3"/>
        <xdr:cNvSpPr txBox="1">
          <a:spLocks noChangeArrowheads="1"/>
        </xdr:cNvSpPr>
      </xdr:nvSpPr>
      <xdr:spPr bwMode="auto">
        <a:xfrm>
          <a:off x="1057275" y="5124450"/>
          <a:ext cx="0"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2</a:t>
          </a:r>
        </a:p>
        <a:p>
          <a:pPr algn="l" rtl="0">
            <a:defRPr sz="1000"/>
          </a:pPr>
          <a:r>
            <a:rPr lang="en-GB" sz="1400" b="1" i="0" strike="noStrike">
              <a:solidFill>
                <a:srgbClr val="000000"/>
              </a:solidFill>
              <a:latin typeface="Comic Sans MS"/>
            </a:rPr>
            <a:t>4</a:t>
          </a:r>
        </a:p>
      </xdr:txBody>
    </xdr:sp>
    <xdr:clientData/>
  </xdr:twoCellAnchor>
  <xdr:twoCellAnchor>
    <xdr:from>
      <xdr:col>2</xdr:col>
      <xdr:colOff>85725</xdr:colOff>
      <xdr:row>14</xdr:row>
      <xdr:rowOff>295275</xdr:rowOff>
    </xdr:from>
    <xdr:to>
      <xdr:col>2</xdr:col>
      <xdr:colOff>304800</xdr:colOff>
      <xdr:row>15</xdr:row>
      <xdr:rowOff>228600</xdr:rowOff>
    </xdr:to>
    <xdr:sp macro="" textlink="">
      <xdr:nvSpPr>
        <xdr:cNvPr id="29700" name="Text Box 4"/>
        <xdr:cNvSpPr txBox="1">
          <a:spLocks noChangeArrowheads="1"/>
        </xdr:cNvSpPr>
      </xdr:nvSpPr>
      <xdr:spPr bwMode="auto">
        <a:xfrm>
          <a:off x="790575" y="6143625"/>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2</a:t>
          </a:r>
        </a:p>
      </xdr:txBody>
    </xdr:sp>
    <xdr:clientData/>
  </xdr:twoCellAnchor>
  <xdr:twoCellAnchor>
    <xdr:from>
      <xdr:col>7</xdr:col>
      <xdr:colOff>352425</xdr:colOff>
      <xdr:row>14</xdr:row>
      <xdr:rowOff>276225</xdr:rowOff>
    </xdr:from>
    <xdr:to>
      <xdr:col>7</xdr:col>
      <xdr:colOff>571500</xdr:colOff>
      <xdr:row>15</xdr:row>
      <xdr:rowOff>219075</xdr:rowOff>
    </xdr:to>
    <xdr:sp macro="" textlink="">
      <xdr:nvSpPr>
        <xdr:cNvPr id="29701" name="Text Box 5"/>
        <xdr:cNvSpPr txBox="1">
          <a:spLocks noChangeArrowheads="1"/>
        </xdr:cNvSpPr>
      </xdr:nvSpPr>
      <xdr:spPr bwMode="auto">
        <a:xfrm>
          <a:off x="2819400" y="6124575"/>
          <a:ext cx="0" cy="55245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2</a:t>
          </a:r>
        </a:p>
        <a:p>
          <a:pPr algn="l" rtl="0">
            <a:defRPr sz="1000"/>
          </a:pPr>
          <a:r>
            <a:rPr lang="en-GB" sz="1400" b="1" i="0" strike="noStrike">
              <a:solidFill>
                <a:srgbClr val="00CCFF"/>
              </a:solidFill>
              <a:latin typeface="Comic Sans MS"/>
            </a:rPr>
            <a:t>4</a:t>
          </a:r>
        </a:p>
      </xdr:txBody>
    </xdr:sp>
    <xdr:clientData/>
  </xdr:twoCellAnchor>
  <xdr:twoCellAnchor>
    <xdr:from>
      <xdr:col>0</xdr:col>
      <xdr:colOff>361950</xdr:colOff>
      <xdr:row>54</xdr:row>
      <xdr:rowOff>257175</xdr:rowOff>
    </xdr:from>
    <xdr:to>
      <xdr:col>0</xdr:col>
      <xdr:colOff>561975</xdr:colOff>
      <xdr:row>56</xdr:row>
      <xdr:rowOff>200025</xdr:rowOff>
    </xdr:to>
    <xdr:sp macro="" textlink="">
      <xdr:nvSpPr>
        <xdr:cNvPr id="29705" name="Text Box 9"/>
        <xdr:cNvSpPr txBox="1">
          <a:spLocks noChangeArrowheads="1"/>
        </xdr:cNvSpPr>
      </xdr:nvSpPr>
      <xdr:spPr bwMode="auto">
        <a:xfrm>
          <a:off x="352425" y="20031075"/>
          <a:ext cx="0" cy="11906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FF0000"/>
              </a:solidFill>
              <a:latin typeface="Comic Sans MS"/>
            </a:rPr>
            <a:t>1</a:t>
          </a:r>
        </a:p>
        <a:p>
          <a:pPr algn="l" rtl="0">
            <a:defRPr sz="1000"/>
          </a:pPr>
          <a:r>
            <a:rPr lang="en-GB" sz="1400" b="1" i="0" strike="noStrike">
              <a:solidFill>
                <a:srgbClr val="FF0000"/>
              </a:solidFill>
              <a:latin typeface="Comic Sans MS"/>
            </a:rPr>
            <a:t>2</a:t>
          </a:r>
        </a:p>
      </xdr:txBody>
    </xdr:sp>
    <xdr:clientData/>
  </xdr:twoCellAnchor>
  <xdr:twoCellAnchor>
    <xdr:from>
      <xdr:col>7</xdr:col>
      <xdr:colOff>419100</xdr:colOff>
      <xdr:row>54</xdr:row>
      <xdr:rowOff>219075</xdr:rowOff>
    </xdr:from>
    <xdr:to>
      <xdr:col>7</xdr:col>
      <xdr:colOff>619125</xdr:colOff>
      <xdr:row>56</xdr:row>
      <xdr:rowOff>161925</xdr:rowOff>
    </xdr:to>
    <xdr:sp macro="" textlink="">
      <xdr:nvSpPr>
        <xdr:cNvPr id="29710" name="Text Box 14"/>
        <xdr:cNvSpPr txBox="1">
          <a:spLocks noChangeArrowheads="1"/>
        </xdr:cNvSpPr>
      </xdr:nvSpPr>
      <xdr:spPr bwMode="auto">
        <a:xfrm>
          <a:off x="2819400" y="19992975"/>
          <a:ext cx="0" cy="11906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2</a:t>
          </a:r>
        </a:p>
        <a:p>
          <a:pPr algn="l" rtl="0">
            <a:defRPr sz="1000"/>
          </a:pPr>
          <a:r>
            <a:rPr lang="en-GB" sz="1400" b="1" i="0" strike="noStrike">
              <a:solidFill>
                <a:srgbClr val="00CCFF"/>
              </a:solidFill>
              <a:latin typeface="Comic Sans MS"/>
            </a:rPr>
            <a:t>4</a:t>
          </a:r>
        </a:p>
      </xdr:txBody>
    </xdr:sp>
    <xdr:clientData/>
  </xdr:twoCellAnchor>
  <xdr:twoCellAnchor>
    <xdr:from>
      <xdr:col>0</xdr:col>
      <xdr:colOff>57150</xdr:colOff>
      <xdr:row>44</xdr:row>
      <xdr:rowOff>66675</xdr:rowOff>
    </xdr:from>
    <xdr:to>
      <xdr:col>18</xdr:col>
      <xdr:colOff>581025</xdr:colOff>
      <xdr:row>45</xdr:row>
      <xdr:rowOff>38100</xdr:rowOff>
    </xdr:to>
    <xdr:sp macro="" textlink="">
      <xdr:nvSpPr>
        <xdr:cNvPr id="29711" name="WordArt 15"/>
        <xdr:cNvSpPr>
          <a:spLocks noChangeArrowheads="1" noChangeShapeType="1" noTextEdit="1"/>
        </xdr:cNvSpPr>
      </xdr:nvSpPr>
      <xdr:spPr bwMode="auto">
        <a:xfrm>
          <a:off x="57150" y="23431500"/>
          <a:ext cx="6867525" cy="781050"/>
        </a:xfrm>
        <a:prstGeom prst="rect">
          <a:avLst/>
        </a:prstGeom>
      </xdr:spPr>
      <xdr:txBody>
        <a:bodyPr wrap="none" fromWordArt="1">
          <a:prstTxWarp prst="textPlain">
            <a:avLst>
              <a:gd name="adj" fmla="val 50000"/>
            </a:avLst>
          </a:prstTxWarp>
        </a:bodyPr>
        <a:lstStyle/>
        <a:p>
          <a:pPr algn="ctr" rtl="0"/>
          <a:r>
            <a:rPr lang="el-GR" sz="3600" b="1" kern="10" spc="0">
              <a:ln w="9525">
                <a:noFill/>
                <a:round/>
                <a:headEnd/>
                <a:tailEnd/>
              </a:ln>
              <a:solidFill>
                <a:srgbClr val="336699"/>
              </a:solidFill>
              <a:effectLst>
                <a:outerShdw dist="45791" dir="2021404" algn="ctr" rotWithShape="0">
                  <a:srgbClr val="C0C0C0"/>
                </a:outerShdw>
              </a:effectLst>
              <a:latin typeface="Comic Sans MS"/>
            </a:rPr>
            <a:t>Παρατηρήσεις για τα καταχρηστικά και τα μικτά κλάσματα</a:t>
          </a:r>
          <a:endParaRPr lang="en-GB" sz="3600" b="1" kern="10" spc="0">
            <a:ln w="9525">
              <a:noFill/>
              <a:round/>
              <a:headEnd/>
              <a:tailEnd/>
            </a:ln>
            <a:solidFill>
              <a:srgbClr val="336699"/>
            </a:solidFill>
            <a:effectLst>
              <a:outerShdw dist="45791" dir="2021404" algn="ctr" rotWithShape="0">
                <a:srgbClr val="C0C0C0"/>
              </a:outerShdw>
            </a:effectLst>
            <a:latin typeface="Comic Sans MS"/>
          </a:endParaRPr>
        </a:p>
      </xdr:txBody>
    </xdr:sp>
    <xdr:clientData/>
  </xdr:twoCellAnchor>
  <xdr:twoCellAnchor>
    <xdr:from>
      <xdr:col>4</xdr:col>
      <xdr:colOff>66675</xdr:colOff>
      <xdr:row>14</xdr:row>
      <xdr:rowOff>352425</xdr:rowOff>
    </xdr:from>
    <xdr:to>
      <xdr:col>4</xdr:col>
      <xdr:colOff>285750</xdr:colOff>
      <xdr:row>15</xdr:row>
      <xdr:rowOff>295275</xdr:rowOff>
    </xdr:to>
    <xdr:sp macro="" textlink="">
      <xdr:nvSpPr>
        <xdr:cNvPr id="29712" name="Text Box 16"/>
        <xdr:cNvSpPr txBox="1">
          <a:spLocks noChangeArrowheads="1"/>
        </xdr:cNvSpPr>
      </xdr:nvSpPr>
      <xdr:spPr bwMode="auto">
        <a:xfrm>
          <a:off x="1476375" y="6200775"/>
          <a:ext cx="219075" cy="5524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FF0000"/>
              </a:solidFill>
              <a:latin typeface="Comic Sans MS"/>
            </a:rPr>
            <a:t>=</a:t>
          </a:r>
        </a:p>
      </xdr:txBody>
    </xdr:sp>
    <xdr:clientData/>
  </xdr:twoCellAnchor>
  <xdr:twoCellAnchor>
    <xdr:from>
      <xdr:col>2</xdr:col>
      <xdr:colOff>47625</xdr:colOff>
      <xdr:row>148</xdr:row>
      <xdr:rowOff>104775</xdr:rowOff>
    </xdr:from>
    <xdr:to>
      <xdr:col>2</xdr:col>
      <xdr:colOff>285750</xdr:colOff>
      <xdr:row>149</xdr:row>
      <xdr:rowOff>133350</xdr:rowOff>
    </xdr:to>
    <xdr:sp macro="" textlink="">
      <xdr:nvSpPr>
        <xdr:cNvPr id="29734" name="Text Box 38"/>
        <xdr:cNvSpPr txBox="1">
          <a:spLocks noChangeArrowheads="1"/>
        </xdr:cNvSpPr>
      </xdr:nvSpPr>
      <xdr:spPr bwMode="auto">
        <a:xfrm>
          <a:off x="752475" y="50530125"/>
          <a:ext cx="238125" cy="342900"/>
        </a:xfrm>
        <a:prstGeom prst="rect">
          <a:avLst/>
        </a:prstGeom>
        <a:solidFill>
          <a:srgbClr val="FFFF99"/>
        </a:solidFill>
        <a:ln w="9525">
          <a:noFill/>
          <a:miter lim="800000"/>
          <a:headEnd/>
          <a:tailEnd/>
        </a:ln>
        <a:effectLst/>
      </xdr:spPr>
      <xdr:txBody>
        <a:bodyPr vertOverflow="clip" wrap="square" lIns="45720" tIns="50292" rIns="0" bIns="0" anchor="t" upright="1"/>
        <a:lstStyle/>
        <a:p>
          <a:pPr algn="l" rtl="0">
            <a:defRPr sz="1000"/>
          </a:pPr>
          <a:r>
            <a:rPr lang="en-GB" sz="1600" b="1" i="0" strike="noStrike">
              <a:solidFill>
                <a:srgbClr val="000000"/>
              </a:solidFill>
              <a:latin typeface="Comic Sans MS"/>
            </a:rPr>
            <a:t>=</a:t>
          </a:r>
        </a:p>
      </xdr:txBody>
    </xdr:sp>
    <xdr:clientData/>
  </xdr:twoCellAnchor>
  <xdr:twoCellAnchor>
    <xdr:from>
      <xdr:col>7</xdr:col>
      <xdr:colOff>38100</xdr:colOff>
      <xdr:row>123</xdr:row>
      <xdr:rowOff>209550</xdr:rowOff>
    </xdr:from>
    <xdr:to>
      <xdr:col>11</xdr:col>
      <xdr:colOff>219075</xdr:colOff>
      <xdr:row>124</xdr:row>
      <xdr:rowOff>638175</xdr:rowOff>
    </xdr:to>
    <xdr:sp macro="" textlink="">
      <xdr:nvSpPr>
        <xdr:cNvPr id="29735" name="WordArt 39"/>
        <xdr:cNvSpPr>
          <a:spLocks noChangeArrowheads="1" noChangeShapeType="1" noTextEdit="1"/>
        </xdr:cNvSpPr>
      </xdr:nvSpPr>
      <xdr:spPr bwMode="auto">
        <a:xfrm>
          <a:off x="2505075" y="43462575"/>
          <a:ext cx="1590675" cy="742950"/>
        </a:xfrm>
        <a:prstGeom prst="rect">
          <a:avLst/>
        </a:prstGeom>
      </xdr:spPr>
      <xdr:txBody>
        <a:bodyPr wrap="none" fromWordArt="1">
          <a:prstTxWarp prst="textDoubleWave1">
            <a:avLst>
              <a:gd name="adj1" fmla="val 6500"/>
              <a:gd name="adj2" fmla="val 0"/>
            </a:avLst>
          </a:prstTxWarp>
        </a:bodyPr>
        <a:lstStyle/>
        <a:p>
          <a:pPr algn="ctr" rtl="0"/>
          <a:r>
            <a:rPr lang="el-GR" sz="3600" b="1" kern="10" spc="-360">
              <a:ln w="12700">
                <a:solidFill>
                  <a:srgbClr val="000099"/>
                </a:solidFill>
                <a:round/>
                <a:headEnd/>
                <a:tailEnd/>
              </a:ln>
              <a:solidFill>
                <a:srgbClr val="33CCFF"/>
              </a:solidFill>
              <a:effectLst>
                <a:outerShdw dist="125724" dir="18900000" algn="ctr" rotWithShape="0">
                  <a:srgbClr val="000099"/>
                </a:outerShdw>
              </a:effectLst>
              <a:latin typeface="Comic Sans MS"/>
            </a:rPr>
            <a:t>Ασκήσεις</a:t>
          </a:r>
          <a:endParaRPr lang="en-GB" sz="3600" b="1" kern="10" spc="-360">
            <a:ln w="12700">
              <a:solidFill>
                <a:srgbClr val="000099"/>
              </a:solidFill>
              <a:round/>
              <a:headEnd/>
              <a:tailEnd/>
            </a:ln>
            <a:solidFill>
              <a:srgbClr val="33CCFF"/>
            </a:solidFill>
            <a:effectLst>
              <a:outerShdw dist="125724" dir="18900000" algn="ctr" rotWithShape="0">
                <a:srgbClr val="000099"/>
              </a:outerShdw>
            </a:effectLst>
            <a:latin typeface="Comic Sans MS"/>
          </a:endParaRPr>
        </a:p>
      </xdr:txBody>
    </xdr:sp>
    <xdr:clientData/>
  </xdr:twoCellAnchor>
  <xdr:twoCellAnchor>
    <xdr:from>
      <xdr:col>8</xdr:col>
      <xdr:colOff>47625</xdr:colOff>
      <xdr:row>148</xdr:row>
      <xdr:rowOff>104775</xdr:rowOff>
    </xdr:from>
    <xdr:to>
      <xdr:col>8</xdr:col>
      <xdr:colOff>285750</xdr:colOff>
      <xdr:row>149</xdr:row>
      <xdr:rowOff>133350</xdr:rowOff>
    </xdr:to>
    <xdr:sp macro="" textlink="">
      <xdr:nvSpPr>
        <xdr:cNvPr id="29739" name="Text Box 43"/>
        <xdr:cNvSpPr txBox="1">
          <a:spLocks noChangeArrowheads="1"/>
        </xdr:cNvSpPr>
      </xdr:nvSpPr>
      <xdr:spPr bwMode="auto">
        <a:xfrm>
          <a:off x="2867025" y="50530125"/>
          <a:ext cx="238125" cy="342900"/>
        </a:xfrm>
        <a:prstGeom prst="rect">
          <a:avLst/>
        </a:prstGeom>
        <a:solidFill>
          <a:srgbClr val="FFFF99"/>
        </a:solidFill>
        <a:ln w="9525">
          <a:noFill/>
          <a:miter lim="800000"/>
          <a:headEnd/>
          <a:tailEnd/>
        </a:ln>
        <a:effectLst/>
      </xdr:spPr>
      <xdr:txBody>
        <a:bodyPr vertOverflow="clip" wrap="square" lIns="45720" tIns="50292" rIns="0" bIns="0" anchor="t" upright="1"/>
        <a:lstStyle/>
        <a:p>
          <a:pPr algn="l" rtl="0">
            <a:defRPr sz="1000"/>
          </a:pPr>
          <a:r>
            <a:rPr lang="en-GB" sz="1600" b="1" i="0" strike="noStrike">
              <a:solidFill>
                <a:srgbClr val="000000"/>
              </a:solidFill>
              <a:latin typeface="Comic Sans MS"/>
            </a:rPr>
            <a:t>=</a:t>
          </a:r>
        </a:p>
      </xdr:txBody>
    </xdr:sp>
    <xdr:clientData/>
  </xdr:twoCellAnchor>
  <xdr:twoCellAnchor>
    <xdr:from>
      <xdr:col>14</xdr:col>
      <xdr:colOff>47625</xdr:colOff>
      <xdr:row>148</xdr:row>
      <xdr:rowOff>104775</xdr:rowOff>
    </xdr:from>
    <xdr:to>
      <xdr:col>14</xdr:col>
      <xdr:colOff>285750</xdr:colOff>
      <xdr:row>149</xdr:row>
      <xdr:rowOff>133350</xdr:rowOff>
    </xdr:to>
    <xdr:sp macro="" textlink="">
      <xdr:nvSpPr>
        <xdr:cNvPr id="29740" name="Text Box 44"/>
        <xdr:cNvSpPr txBox="1">
          <a:spLocks noChangeArrowheads="1"/>
        </xdr:cNvSpPr>
      </xdr:nvSpPr>
      <xdr:spPr bwMode="auto">
        <a:xfrm>
          <a:off x="4981575" y="50530125"/>
          <a:ext cx="238125" cy="342900"/>
        </a:xfrm>
        <a:prstGeom prst="rect">
          <a:avLst/>
        </a:prstGeom>
        <a:solidFill>
          <a:srgbClr val="FFFF99"/>
        </a:solidFill>
        <a:ln w="9525">
          <a:noFill/>
          <a:miter lim="800000"/>
          <a:headEnd/>
          <a:tailEnd/>
        </a:ln>
        <a:effectLst/>
      </xdr:spPr>
      <xdr:txBody>
        <a:bodyPr vertOverflow="clip" wrap="square" lIns="45720" tIns="50292" rIns="0" bIns="0" anchor="t" upright="1"/>
        <a:lstStyle/>
        <a:p>
          <a:pPr algn="l" rtl="0">
            <a:defRPr sz="1000"/>
          </a:pPr>
          <a:r>
            <a:rPr lang="en-GB" sz="1600" b="1" i="0" strike="noStrike">
              <a:solidFill>
                <a:srgbClr val="000000"/>
              </a:solidFill>
              <a:latin typeface="Comic Sans MS"/>
            </a:rPr>
            <a:t>=</a:t>
          </a:r>
        </a:p>
      </xdr:txBody>
    </xdr:sp>
    <xdr:clientData/>
  </xdr:twoCellAnchor>
  <xdr:twoCellAnchor>
    <xdr:from>
      <xdr:col>2</xdr:col>
      <xdr:colOff>47625</xdr:colOff>
      <xdr:row>151</xdr:row>
      <xdr:rowOff>104775</xdr:rowOff>
    </xdr:from>
    <xdr:to>
      <xdr:col>2</xdr:col>
      <xdr:colOff>285750</xdr:colOff>
      <xdr:row>152</xdr:row>
      <xdr:rowOff>133350</xdr:rowOff>
    </xdr:to>
    <xdr:sp macro="" textlink="">
      <xdr:nvSpPr>
        <xdr:cNvPr id="29741" name="Text Box 45"/>
        <xdr:cNvSpPr txBox="1">
          <a:spLocks noChangeArrowheads="1"/>
        </xdr:cNvSpPr>
      </xdr:nvSpPr>
      <xdr:spPr bwMode="auto">
        <a:xfrm>
          <a:off x="752475" y="51320700"/>
          <a:ext cx="238125" cy="342900"/>
        </a:xfrm>
        <a:prstGeom prst="rect">
          <a:avLst/>
        </a:prstGeom>
        <a:solidFill>
          <a:srgbClr val="FFFF99"/>
        </a:solidFill>
        <a:ln w="9525">
          <a:noFill/>
          <a:miter lim="800000"/>
          <a:headEnd/>
          <a:tailEnd/>
        </a:ln>
        <a:effectLst/>
      </xdr:spPr>
      <xdr:txBody>
        <a:bodyPr vertOverflow="clip" wrap="square" lIns="45720" tIns="50292" rIns="0" bIns="0" anchor="t" upright="1"/>
        <a:lstStyle/>
        <a:p>
          <a:pPr algn="l" rtl="0">
            <a:defRPr sz="1000"/>
          </a:pPr>
          <a:r>
            <a:rPr lang="en-GB" sz="1600" b="1" i="0" strike="noStrike">
              <a:solidFill>
                <a:srgbClr val="000000"/>
              </a:solidFill>
              <a:latin typeface="Comic Sans MS"/>
            </a:rPr>
            <a:t>=</a:t>
          </a:r>
        </a:p>
      </xdr:txBody>
    </xdr:sp>
    <xdr:clientData/>
  </xdr:twoCellAnchor>
  <xdr:twoCellAnchor>
    <xdr:from>
      <xdr:col>1</xdr:col>
      <xdr:colOff>247650</xdr:colOff>
      <xdr:row>155</xdr:row>
      <xdr:rowOff>114300</xdr:rowOff>
    </xdr:from>
    <xdr:to>
      <xdr:col>7</xdr:col>
      <xdr:colOff>161925</xdr:colOff>
      <xdr:row>155</xdr:row>
      <xdr:rowOff>495300</xdr:rowOff>
    </xdr:to>
    <xdr:sp macro="" textlink="">
      <xdr:nvSpPr>
        <xdr:cNvPr id="29792" name="WordArt 96"/>
        <xdr:cNvSpPr>
          <a:spLocks noChangeArrowheads="1" noChangeShapeType="1" noTextEdit="1"/>
        </xdr:cNvSpPr>
      </xdr:nvSpPr>
      <xdr:spPr bwMode="auto">
        <a:xfrm>
          <a:off x="600075" y="52435125"/>
          <a:ext cx="2028825" cy="381000"/>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rPr>
            <a:t>Βαθμολογία</a:t>
          </a:r>
          <a:endParaRPr lang="en-GB"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endParaRPr>
        </a:p>
      </xdr:txBody>
    </xdr:sp>
    <xdr:clientData/>
  </xdr:twoCellAnchor>
  <xdr:twoCellAnchor>
    <xdr:from>
      <xdr:col>1</xdr:col>
      <xdr:colOff>247650</xdr:colOff>
      <xdr:row>187</xdr:row>
      <xdr:rowOff>114300</xdr:rowOff>
    </xdr:from>
    <xdr:to>
      <xdr:col>7</xdr:col>
      <xdr:colOff>161925</xdr:colOff>
      <xdr:row>187</xdr:row>
      <xdr:rowOff>495300</xdr:rowOff>
    </xdr:to>
    <xdr:sp macro="" textlink="">
      <xdr:nvSpPr>
        <xdr:cNvPr id="29834" name="WordArt 138"/>
        <xdr:cNvSpPr>
          <a:spLocks noChangeArrowheads="1" noChangeShapeType="1" noTextEdit="1"/>
        </xdr:cNvSpPr>
      </xdr:nvSpPr>
      <xdr:spPr bwMode="auto">
        <a:xfrm>
          <a:off x="600075" y="61341000"/>
          <a:ext cx="2028825" cy="381000"/>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rPr>
            <a:t>Βαθμολογία</a:t>
          </a:r>
          <a:endParaRPr lang="en-GB"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endParaRPr>
        </a:p>
      </xdr:txBody>
    </xdr:sp>
    <xdr:clientData/>
  </xdr:twoCellAnchor>
  <xdr:twoCellAnchor>
    <xdr:from>
      <xdr:col>7</xdr:col>
      <xdr:colOff>180975</xdr:colOff>
      <xdr:row>187</xdr:row>
      <xdr:rowOff>590550</xdr:rowOff>
    </xdr:from>
    <xdr:to>
      <xdr:col>11</xdr:col>
      <xdr:colOff>9525</xdr:colOff>
      <xdr:row>192</xdr:row>
      <xdr:rowOff>152400</xdr:rowOff>
    </xdr:to>
    <xdr:sp macro="" textlink="">
      <xdr:nvSpPr>
        <xdr:cNvPr id="29856" name="WordArt 160">
          <a:hlinkClick xmlns:r="http://schemas.openxmlformats.org/officeDocument/2006/relationships" r:id="rId1"/>
        </xdr:cNvPr>
        <xdr:cNvSpPr>
          <a:spLocks noChangeArrowheads="1" noChangeShapeType="1" noTextEdit="1"/>
        </xdr:cNvSpPr>
      </xdr:nvSpPr>
      <xdr:spPr bwMode="auto">
        <a:xfrm>
          <a:off x="2647950" y="61817250"/>
          <a:ext cx="1238250" cy="1438275"/>
        </a:xfrm>
        <a:prstGeom prst="rect">
          <a:avLst/>
        </a:prstGeom>
      </xdr:spPr>
      <xdr:txBody>
        <a:bodyPr wrap="none" fromWordArt="1">
          <a:prstTxWarp prst="textSlantUp">
            <a:avLst>
              <a:gd name="adj" fmla="val 32056"/>
            </a:avLst>
          </a:prstTxWarp>
        </a:bodyPr>
        <a:lstStyle/>
        <a:p>
          <a:pPr algn="ctr" rtl="0"/>
          <a:r>
            <a:rPr lang="el-GR" sz="3600" b="1" kern="10" spc="0">
              <a:ln w="9525">
                <a:solidFill>
                  <a:srgbClr val="CC99FF"/>
                </a:solidFill>
                <a:round/>
                <a:headEnd/>
                <a:tailEnd/>
              </a:ln>
              <a:gradFill rotWithShape="0">
                <a:gsLst>
                  <a:gs pos="0">
                    <a:srgbClr val="6600CC"/>
                  </a:gs>
                  <a:gs pos="100000">
                    <a:srgbClr val="CC00CC"/>
                  </a:gs>
                </a:gsLst>
                <a:lin ang="5400000" scaled="1"/>
              </a:gradFill>
              <a:effectLst>
                <a:outerShdw dist="53882" dir="2700000" algn="ctr" rotWithShape="0">
                  <a:srgbClr val="9999FF"/>
                </a:outerShdw>
              </a:effectLst>
              <a:latin typeface="Comic Sans MS"/>
            </a:rPr>
            <a:t>Τέλος</a:t>
          </a:r>
          <a:endParaRPr lang="en-GB" sz="3600" b="1" kern="10" spc="0">
            <a:ln w="9525">
              <a:solidFill>
                <a:srgbClr val="CC99FF"/>
              </a:solidFill>
              <a:round/>
              <a:headEnd/>
              <a:tailEnd/>
            </a:ln>
            <a:gradFill rotWithShape="0">
              <a:gsLst>
                <a:gs pos="0">
                  <a:srgbClr val="6600CC"/>
                </a:gs>
                <a:gs pos="100000">
                  <a:srgbClr val="CC00CC"/>
                </a:gs>
              </a:gsLst>
              <a:lin ang="5400000" scaled="1"/>
            </a:gradFill>
            <a:effectLst>
              <a:outerShdw dist="53882" dir="2700000" algn="ctr" rotWithShape="0">
                <a:srgbClr val="9999FF"/>
              </a:outerShdw>
            </a:effectLst>
            <a:latin typeface="Comic Sans MS"/>
          </a:endParaRPr>
        </a:p>
      </xdr:txBody>
    </xdr:sp>
    <xdr:clientData/>
  </xdr:twoCellAnchor>
  <xdr:twoCellAnchor>
    <xdr:from>
      <xdr:col>14</xdr:col>
      <xdr:colOff>161925</xdr:colOff>
      <xdr:row>0</xdr:row>
      <xdr:rowOff>161925</xdr:rowOff>
    </xdr:from>
    <xdr:to>
      <xdr:col>19</xdr:col>
      <xdr:colOff>161925</xdr:colOff>
      <xdr:row>0</xdr:row>
      <xdr:rowOff>533400</xdr:rowOff>
    </xdr:to>
    <xdr:sp macro="" textlink="">
      <xdr:nvSpPr>
        <xdr:cNvPr id="29858" name="AutoShape 162">
          <a:hlinkClick xmlns:r="http://schemas.openxmlformats.org/officeDocument/2006/relationships" r:id="rId2"/>
        </xdr:cNvPr>
        <xdr:cNvSpPr>
          <a:spLocks noChangeArrowheads="1"/>
        </xdr:cNvSpPr>
      </xdr:nvSpPr>
      <xdr:spPr bwMode="auto">
        <a:xfrm>
          <a:off x="5095875" y="161925"/>
          <a:ext cx="2095500" cy="371475"/>
        </a:xfrm>
        <a:prstGeom prst="ellipseRibbon2">
          <a:avLst>
            <a:gd name="adj1" fmla="val 25000"/>
            <a:gd name="adj2" fmla="val 50000"/>
            <a:gd name="adj3" fmla="val 12500"/>
          </a:avLst>
        </a:prstGeom>
        <a:solidFill>
          <a:srgbClr val="00CCFF"/>
        </a:solidFill>
        <a:ln w="9525">
          <a:solidFill>
            <a:srgbClr val="000000"/>
          </a:solidFill>
          <a:round/>
          <a:headEnd/>
          <a:tailEnd/>
        </a:ln>
        <a:effectLst/>
      </xdr:spPr>
      <xdr:txBody>
        <a:bodyPr vertOverflow="clip" wrap="square" lIns="36576" tIns="41148" rIns="0" bIns="0" anchor="t" upright="1"/>
        <a:lstStyle/>
        <a:p>
          <a:pPr algn="l" rtl="0">
            <a:defRPr sz="1000"/>
          </a:pPr>
          <a:r>
            <a:rPr lang="el-GR" sz="1200" b="1" i="0" strike="noStrike">
              <a:solidFill>
                <a:srgbClr val="000000"/>
              </a:solidFill>
              <a:latin typeface="Comic Sans MS"/>
            </a:rPr>
            <a:t>ΕΠΙΣΤΡΟΦΗ</a:t>
          </a:r>
        </a:p>
      </xdr:txBody>
    </xdr:sp>
    <xdr:clientData/>
  </xdr:twoCellAnchor>
  <xdr:twoCellAnchor>
    <xdr:from>
      <xdr:col>12</xdr:col>
      <xdr:colOff>104775</xdr:colOff>
      <xdr:row>186</xdr:row>
      <xdr:rowOff>257175</xdr:rowOff>
    </xdr:from>
    <xdr:to>
      <xdr:col>18</xdr:col>
      <xdr:colOff>180975</xdr:colOff>
      <xdr:row>187</xdr:row>
      <xdr:rowOff>552450</xdr:rowOff>
    </xdr:to>
    <xdr:sp macro="" textlink="">
      <xdr:nvSpPr>
        <xdr:cNvPr id="29859" name="AutoShape 163">
          <a:hlinkClick xmlns:r="http://schemas.openxmlformats.org/officeDocument/2006/relationships" r:id="rId3"/>
        </xdr:cNvPr>
        <xdr:cNvSpPr>
          <a:spLocks noChangeArrowheads="1"/>
        </xdr:cNvSpPr>
      </xdr:nvSpPr>
      <xdr:spPr bwMode="auto">
        <a:xfrm>
          <a:off x="4333875" y="61169550"/>
          <a:ext cx="2190750" cy="609600"/>
        </a:xfrm>
        <a:prstGeom prst="ellipseRibbon2">
          <a:avLst>
            <a:gd name="adj1" fmla="val 25000"/>
            <a:gd name="adj2" fmla="val 50000"/>
            <a:gd name="adj3" fmla="val 12500"/>
          </a:avLst>
        </a:prstGeom>
        <a:solidFill>
          <a:srgbClr val="00CCFF"/>
        </a:solidFill>
        <a:ln w="9525">
          <a:solidFill>
            <a:srgbClr val="000000"/>
          </a:solidFill>
          <a:round/>
          <a:headEnd/>
          <a:tailEnd/>
        </a:ln>
        <a:effectLst/>
      </xdr:spPr>
      <xdr:txBody>
        <a:bodyPr vertOverflow="clip" wrap="square" lIns="36576" tIns="41148" rIns="36576" bIns="41148" anchor="ctr" upright="1"/>
        <a:lstStyle/>
        <a:p>
          <a:pPr algn="ctr" rtl="0">
            <a:defRPr sz="1000"/>
          </a:pPr>
          <a:r>
            <a:rPr lang="el-GR" sz="1200" b="1" i="0" strike="noStrike">
              <a:solidFill>
                <a:srgbClr val="000000"/>
              </a:solidFill>
              <a:latin typeface="Comic Sans MS"/>
            </a:rPr>
            <a:t>ΕΠΙΣΤΡΟΦΗ</a:t>
          </a:r>
        </a:p>
      </xdr:txBody>
    </xdr:sp>
    <xdr:clientData/>
  </xdr:twoCellAnchor>
  <xdr:twoCellAnchor>
    <xdr:from>
      <xdr:col>12</xdr:col>
      <xdr:colOff>276225</xdr:colOff>
      <xdr:row>153</xdr:row>
      <xdr:rowOff>304800</xdr:rowOff>
    </xdr:from>
    <xdr:to>
      <xdr:col>18</xdr:col>
      <xdr:colOff>352425</xdr:colOff>
      <xdr:row>155</xdr:row>
      <xdr:rowOff>285750</xdr:rowOff>
    </xdr:to>
    <xdr:sp macro="" textlink="">
      <xdr:nvSpPr>
        <xdr:cNvPr id="29860" name="AutoShape 164">
          <a:hlinkClick xmlns:r="http://schemas.openxmlformats.org/officeDocument/2006/relationships" r:id="rId4"/>
        </xdr:cNvPr>
        <xdr:cNvSpPr>
          <a:spLocks noChangeArrowheads="1"/>
        </xdr:cNvSpPr>
      </xdr:nvSpPr>
      <xdr:spPr bwMode="auto">
        <a:xfrm>
          <a:off x="4505325" y="52006500"/>
          <a:ext cx="2190750" cy="600075"/>
        </a:xfrm>
        <a:prstGeom prst="ellipseRibbon2">
          <a:avLst>
            <a:gd name="adj1" fmla="val 25000"/>
            <a:gd name="adj2" fmla="val 50000"/>
            <a:gd name="adj3" fmla="val 12500"/>
          </a:avLst>
        </a:prstGeom>
        <a:solidFill>
          <a:srgbClr val="00CCFF"/>
        </a:solidFill>
        <a:ln w="9525">
          <a:solidFill>
            <a:srgbClr val="000000"/>
          </a:solidFill>
          <a:round/>
          <a:headEnd/>
          <a:tailEnd/>
        </a:ln>
        <a:effectLst/>
      </xdr:spPr>
      <xdr:txBody>
        <a:bodyPr vertOverflow="clip" wrap="square" lIns="36576" tIns="41148" rIns="36576" bIns="41148" anchor="ctr" upright="1"/>
        <a:lstStyle/>
        <a:p>
          <a:pPr algn="ctr" rtl="0">
            <a:defRPr sz="1000"/>
          </a:pPr>
          <a:r>
            <a:rPr lang="el-GR" sz="1200" b="1" i="0" strike="noStrike">
              <a:solidFill>
                <a:srgbClr val="000000"/>
              </a:solidFill>
              <a:latin typeface="Comic Sans MS"/>
            </a:rPr>
            <a:t>ΕΠΙΣΤΡΟΦΗ</a:t>
          </a:r>
        </a:p>
      </xdr:txBody>
    </xdr:sp>
    <xdr:clientData/>
  </xdr:twoCellAnchor>
  <xdr:twoCellAnchor>
    <xdr:from>
      <xdr:col>0</xdr:col>
      <xdr:colOff>295275</xdr:colOff>
      <xdr:row>17</xdr:row>
      <xdr:rowOff>447675</xdr:rowOff>
    </xdr:from>
    <xdr:to>
      <xdr:col>2</xdr:col>
      <xdr:colOff>180975</xdr:colOff>
      <xdr:row>17</xdr:row>
      <xdr:rowOff>2038350</xdr:rowOff>
    </xdr:to>
    <xdr:pic>
      <xdr:nvPicPr>
        <xdr:cNvPr id="3644883" name="Picture 165"/>
        <xdr:cNvPicPr>
          <a:picLocks noChangeAspect="1" noChangeArrowheads="1"/>
        </xdr:cNvPicPr>
      </xdr:nvPicPr>
      <xdr:blipFill>
        <a:blip xmlns:r="http://schemas.openxmlformats.org/officeDocument/2006/relationships" r:embed="rId5" cstate="print"/>
        <a:srcRect/>
        <a:stretch>
          <a:fillRect/>
        </a:stretch>
      </xdr:blipFill>
      <xdr:spPr bwMode="auto">
        <a:xfrm>
          <a:off x="295275" y="9001125"/>
          <a:ext cx="590550" cy="1590675"/>
        </a:xfrm>
        <a:prstGeom prst="rect">
          <a:avLst/>
        </a:prstGeom>
        <a:noFill/>
        <a:ln w="9525">
          <a:noFill/>
          <a:miter lim="800000"/>
          <a:headEnd/>
          <a:tailEnd/>
        </a:ln>
      </xdr:spPr>
    </xdr:pic>
    <xdr:clientData/>
  </xdr:twoCellAnchor>
  <xdr:twoCellAnchor>
    <xdr:from>
      <xdr:col>11</xdr:col>
      <xdr:colOff>228600</xdr:colOff>
      <xdr:row>64</xdr:row>
      <xdr:rowOff>28575</xdr:rowOff>
    </xdr:from>
    <xdr:to>
      <xdr:col>14</xdr:col>
      <xdr:colOff>180975</xdr:colOff>
      <xdr:row>69</xdr:row>
      <xdr:rowOff>257175</xdr:rowOff>
    </xdr:to>
    <xdr:pic>
      <xdr:nvPicPr>
        <xdr:cNvPr id="3644884" name="Picture 166"/>
        <xdr:cNvPicPr>
          <a:picLocks noChangeAspect="1" noChangeArrowheads="1"/>
        </xdr:cNvPicPr>
      </xdr:nvPicPr>
      <xdr:blipFill>
        <a:blip xmlns:r="http://schemas.openxmlformats.org/officeDocument/2006/relationships" r:embed="rId6" cstate="print"/>
        <a:srcRect/>
        <a:stretch>
          <a:fillRect/>
        </a:stretch>
      </xdr:blipFill>
      <xdr:spPr bwMode="auto">
        <a:xfrm>
          <a:off x="4105275" y="34118550"/>
          <a:ext cx="1009650" cy="2019300"/>
        </a:xfrm>
        <a:prstGeom prst="rect">
          <a:avLst/>
        </a:prstGeom>
        <a:noFill/>
        <a:ln w="9525">
          <a:noFill/>
          <a:miter lim="800000"/>
          <a:headEnd/>
          <a:tailEnd/>
        </a:ln>
      </xdr:spPr>
    </xdr:pic>
    <xdr:clientData/>
  </xdr:twoCellAnchor>
  <xdr:twoCellAnchor>
    <xdr:from>
      <xdr:col>13</xdr:col>
      <xdr:colOff>0</xdr:colOff>
      <xdr:row>122</xdr:row>
      <xdr:rowOff>66675</xdr:rowOff>
    </xdr:from>
    <xdr:to>
      <xdr:col>15</xdr:col>
      <xdr:colOff>95250</xdr:colOff>
      <xdr:row>125</xdr:row>
      <xdr:rowOff>19050</xdr:rowOff>
    </xdr:to>
    <xdr:pic>
      <xdr:nvPicPr>
        <xdr:cNvPr id="3644885" name="Picture 168"/>
        <xdr:cNvPicPr>
          <a:picLocks noChangeAspect="1" noChangeArrowheads="1"/>
        </xdr:cNvPicPr>
      </xdr:nvPicPr>
      <xdr:blipFill>
        <a:blip xmlns:r="http://schemas.openxmlformats.org/officeDocument/2006/relationships" r:embed="rId7" cstate="print"/>
        <a:srcRect/>
        <a:stretch>
          <a:fillRect/>
        </a:stretch>
      </xdr:blipFill>
      <xdr:spPr bwMode="auto">
        <a:xfrm>
          <a:off x="4581525" y="55683150"/>
          <a:ext cx="800100" cy="1304925"/>
        </a:xfrm>
        <a:prstGeom prst="rect">
          <a:avLst/>
        </a:prstGeom>
        <a:noFill/>
        <a:ln w="9525">
          <a:noFill/>
          <a:miter lim="800000"/>
          <a:headEnd/>
          <a:tailEnd/>
        </a:ln>
      </xdr:spPr>
    </xdr:pic>
    <xdr:clientData/>
  </xdr:twoCellAnchor>
  <xdr:twoCellAnchor>
    <xdr:from>
      <xdr:col>16</xdr:col>
      <xdr:colOff>323850</xdr:colOff>
      <xdr:row>148</xdr:row>
      <xdr:rowOff>57150</xdr:rowOff>
    </xdr:from>
    <xdr:to>
      <xdr:col>18</xdr:col>
      <xdr:colOff>628650</xdr:colOff>
      <xdr:row>152</xdr:row>
      <xdr:rowOff>238125</xdr:rowOff>
    </xdr:to>
    <xdr:pic>
      <xdr:nvPicPr>
        <xdr:cNvPr id="3644886" name="Picture 169"/>
        <xdr:cNvPicPr>
          <a:picLocks noChangeAspect="1" noChangeArrowheads="1"/>
        </xdr:cNvPicPr>
      </xdr:nvPicPr>
      <xdr:blipFill>
        <a:blip xmlns:r="http://schemas.openxmlformats.org/officeDocument/2006/relationships" r:embed="rId8" cstate="print"/>
        <a:srcRect/>
        <a:stretch>
          <a:fillRect/>
        </a:stretch>
      </xdr:blipFill>
      <xdr:spPr bwMode="auto">
        <a:xfrm>
          <a:off x="5962650" y="63007875"/>
          <a:ext cx="1009650" cy="1285875"/>
        </a:xfrm>
        <a:prstGeom prst="rect">
          <a:avLst/>
        </a:prstGeom>
        <a:noFill/>
        <a:ln w="9525">
          <a:noFill/>
          <a:miter lim="800000"/>
          <a:headEnd/>
          <a:tailEnd/>
        </a:ln>
      </xdr:spPr>
    </xdr:pic>
    <xdr:clientData/>
  </xdr:twoCellAnchor>
  <xdr:twoCellAnchor>
    <xdr:from>
      <xdr:col>10</xdr:col>
      <xdr:colOff>28575</xdr:colOff>
      <xdr:row>150</xdr:row>
      <xdr:rowOff>95250</xdr:rowOff>
    </xdr:from>
    <xdr:to>
      <xdr:col>12</xdr:col>
      <xdr:colOff>85725</xdr:colOff>
      <xdr:row>155</xdr:row>
      <xdr:rowOff>76200</xdr:rowOff>
    </xdr:to>
    <xdr:pic>
      <xdr:nvPicPr>
        <xdr:cNvPr id="3644887" name="Picture 170"/>
        <xdr:cNvPicPr>
          <a:picLocks noChangeAspect="1" noChangeArrowheads="1"/>
        </xdr:cNvPicPr>
      </xdr:nvPicPr>
      <xdr:blipFill>
        <a:blip xmlns:r="http://schemas.openxmlformats.org/officeDocument/2006/relationships" r:embed="rId9" cstate="print"/>
        <a:srcRect/>
        <a:stretch>
          <a:fillRect/>
        </a:stretch>
      </xdr:blipFill>
      <xdr:spPr bwMode="auto">
        <a:xfrm>
          <a:off x="3552825" y="63674625"/>
          <a:ext cx="762000" cy="1247775"/>
        </a:xfrm>
        <a:prstGeom prst="rect">
          <a:avLst/>
        </a:prstGeom>
        <a:noFill/>
        <a:ln w="9525">
          <a:noFill/>
          <a:miter lim="800000"/>
          <a:headEnd/>
          <a:tailEnd/>
        </a:ln>
      </xdr:spPr>
    </xdr:pic>
    <xdr:clientData/>
  </xdr:twoCellAnchor>
  <xdr:twoCellAnchor>
    <xdr:from>
      <xdr:col>18</xdr:col>
      <xdr:colOff>0</xdr:colOff>
      <xdr:row>164</xdr:row>
      <xdr:rowOff>114300</xdr:rowOff>
    </xdr:from>
    <xdr:to>
      <xdr:col>19</xdr:col>
      <xdr:colOff>504825</xdr:colOff>
      <xdr:row>169</xdr:row>
      <xdr:rowOff>161925</xdr:rowOff>
    </xdr:to>
    <xdr:pic>
      <xdr:nvPicPr>
        <xdr:cNvPr id="3644888" name="Picture 171"/>
        <xdr:cNvPicPr>
          <a:picLocks noChangeAspect="1" noChangeArrowheads="1"/>
        </xdr:cNvPicPr>
      </xdr:nvPicPr>
      <xdr:blipFill>
        <a:blip xmlns:r="http://schemas.openxmlformats.org/officeDocument/2006/relationships" r:embed="rId10" cstate="print"/>
        <a:srcRect/>
        <a:stretch>
          <a:fillRect/>
        </a:stretch>
      </xdr:blipFill>
      <xdr:spPr bwMode="auto">
        <a:xfrm>
          <a:off x="6343650" y="67760850"/>
          <a:ext cx="1190625" cy="1285875"/>
        </a:xfrm>
        <a:prstGeom prst="rect">
          <a:avLst/>
        </a:prstGeom>
        <a:noFill/>
        <a:ln w="9525">
          <a:noFill/>
          <a:miter lim="800000"/>
          <a:headEnd/>
          <a:tailEnd/>
        </a:ln>
      </xdr:spPr>
    </xdr:pic>
    <xdr:clientData/>
  </xdr:twoCellAnchor>
  <xdr:twoCellAnchor>
    <xdr:from>
      <xdr:col>11</xdr:col>
      <xdr:colOff>57150</xdr:colOff>
      <xdr:row>184</xdr:row>
      <xdr:rowOff>47625</xdr:rowOff>
    </xdr:from>
    <xdr:to>
      <xdr:col>14</xdr:col>
      <xdr:colOff>114300</xdr:colOff>
      <xdr:row>187</xdr:row>
      <xdr:rowOff>381000</xdr:rowOff>
    </xdr:to>
    <xdr:pic>
      <xdr:nvPicPr>
        <xdr:cNvPr id="3644889" name="Picture 172"/>
        <xdr:cNvPicPr>
          <a:picLocks noChangeAspect="1" noChangeArrowheads="1"/>
        </xdr:cNvPicPr>
      </xdr:nvPicPr>
      <xdr:blipFill>
        <a:blip xmlns:r="http://schemas.openxmlformats.org/officeDocument/2006/relationships" r:embed="rId11" cstate="print"/>
        <a:srcRect/>
        <a:stretch>
          <a:fillRect/>
        </a:stretch>
      </xdr:blipFill>
      <xdr:spPr bwMode="auto">
        <a:xfrm>
          <a:off x="3933825" y="72856725"/>
          <a:ext cx="1114425" cy="1276350"/>
        </a:xfrm>
        <a:prstGeom prst="rect">
          <a:avLst/>
        </a:prstGeom>
        <a:noFill/>
        <a:ln w="9525">
          <a:noFill/>
          <a:miter lim="800000"/>
          <a:headEnd/>
          <a:tailEnd/>
        </a:ln>
      </xdr:spPr>
    </xdr:pic>
    <xdr:clientData/>
  </xdr:twoCellAnchor>
  <xdr:twoCellAnchor>
    <xdr:from>
      <xdr:col>3</xdr:col>
      <xdr:colOff>76200</xdr:colOff>
      <xdr:row>14</xdr:row>
      <xdr:rowOff>295275</xdr:rowOff>
    </xdr:from>
    <xdr:to>
      <xdr:col>3</xdr:col>
      <xdr:colOff>295275</xdr:colOff>
      <xdr:row>15</xdr:row>
      <xdr:rowOff>228600</xdr:rowOff>
    </xdr:to>
    <xdr:sp macro="" textlink="">
      <xdr:nvSpPr>
        <xdr:cNvPr id="29899" name="Text Box 203"/>
        <xdr:cNvSpPr txBox="1">
          <a:spLocks noChangeArrowheads="1"/>
        </xdr:cNvSpPr>
      </xdr:nvSpPr>
      <xdr:spPr bwMode="auto">
        <a:xfrm>
          <a:off x="1133475" y="6143625"/>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2</a:t>
          </a:r>
        </a:p>
      </xdr:txBody>
    </xdr:sp>
    <xdr:clientData/>
  </xdr:twoCellAnchor>
  <xdr:twoCellAnchor>
    <xdr:from>
      <xdr:col>1</xdr:col>
      <xdr:colOff>85725</xdr:colOff>
      <xdr:row>14</xdr:row>
      <xdr:rowOff>295275</xdr:rowOff>
    </xdr:from>
    <xdr:to>
      <xdr:col>1</xdr:col>
      <xdr:colOff>304800</xdr:colOff>
      <xdr:row>15</xdr:row>
      <xdr:rowOff>228600</xdr:rowOff>
    </xdr:to>
    <xdr:sp macro="" textlink="">
      <xdr:nvSpPr>
        <xdr:cNvPr id="29900" name="Text Box 204"/>
        <xdr:cNvSpPr txBox="1">
          <a:spLocks noChangeArrowheads="1"/>
        </xdr:cNvSpPr>
      </xdr:nvSpPr>
      <xdr:spPr bwMode="auto">
        <a:xfrm>
          <a:off x="438150" y="6143625"/>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2</a:t>
          </a:r>
        </a:p>
      </xdr:txBody>
    </xdr:sp>
    <xdr:clientData/>
  </xdr:twoCellAnchor>
  <xdr:twoCellAnchor>
    <xdr:from>
      <xdr:col>8</xdr:col>
      <xdr:colOff>76200</xdr:colOff>
      <xdr:row>14</xdr:row>
      <xdr:rowOff>295275</xdr:rowOff>
    </xdr:from>
    <xdr:to>
      <xdr:col>8</xdr:col>
      <xdr:colOff>295275</xdr:colOff>
      <xdr:row>15</xdr:row>
      <xdr:rowOff>228600</xdr:rowOff>
    </xdr:to>
    <xdr:sp macro="" textlink="">
      <xdr:nvSpPr>
        <xdr:cNvPr id="29901" name="Text Box 205"/>
        <xdr:cNvSpPr txBox="1">
          <a:spLocks noChangeArrowheads="1"/>
        </xdr:cNvSpPr>
      </xdr:nvSpPr>
      <xdr:spPr bwMode="auto">
        <a:xfrm>
          <a:off x="2895600" y="6143625"/>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2</a:t>
          </a:r>
        </a:p>
      </xdr:txBody>
    </xdr:sp>
    <xdr:clientData/>
  </xdr:twoCellAnchor>
  <xdr:twoCellAnchor>
    <xdr:from>
      <xdr:col>5</xdr:col>
      <xdr:colOff>19050</xdr:colOff>
      <xdr:row>14</xdr:row>
      <xdr:rowOff>9525</xdr:rowOff>
    </xdr:from>
    <xdr:to>
      <xdr:col>6</xdr:col>
      <xdr:colOff>342900</xdr:colOff>
      <xdr:row>15</xdr:row>
      <xdr:rowOff>600075</xdr:rowOff>
    </xdr:to>
    <xdr:sp macro="" textlink="">
      <xdr:nvSpPr>
        <xdr:cNvPr id="29902" name="Text Box 206"/>
        <xdr:cNvSpPr txBox="1">
          <a:spLocks noChangeArrowheads="1"/>
        </xdr:cNvSpPr>
      </xdr:nvSpPr>
      <xdr:spPr bwMode="auto">
        <a:xfrm>
          <a:off x="1781175" y="5857875"/>
          <a:ext cx="676275" cy="1200150"/>
        </a:xfrm>
        <a:prstGeom prst="rect">
          <a:avLst/>
        </a:prstGeom>
        <a:solidFill>
          <a:srgbClr val="00FF00"/>
        </a:solidFill>
        <a:ln w="9525">
          <a:noFill/>
          <a:miter lim="800000"/>
          <a:headEnd/>
          <a:tailEnd/>
        </a:ln>
        <a:effectLst/>
      </xdr:spPr>
      <xdr:txBody>
        <a:bodyPr vertOverflow="clip" wrap="square" lIns="36576" tIns="41148" rIns="36576" bIns="41148" anchor="ctr" upright="1"/>
        <a:lstStyle/>
        <a:p>
          <a:pPr algn="ctr" rtl="0">
            <a:defRPr sz="1000"/>
          </a:pPr>
          <a:r>
            <a:rPr lang="el-GR" sz="1200" b="1" i="0" strike="noStrike">
              <a:solidFill>
                <a:srgbClr val="0000FF"/>
              </a:solidFill>
              <a:latin typeface="Comic Sans MS"/>
            </a:rPr>
            <a:t>1 ακέραια μονάδα</a:t>
          </a:r>
        </a:p>
      </xdr:txBody>
    </xdr:sp>
    <xdr:clientData/>
  </xdr:twoCellAnchor>
  <xdr:twoCellAnchor>
    <xdr:from>
      <xdr:col>0</xdr:col>
      <xdr:colOff>361950</xdr:colOff>
      <xdr:row>54</xdr:row>
      <xdr:rowOff>257175</xdr:rowOff>
    </xdr:from>
    <xdr:to>
      <xdr:col>0</xdr:col>
      <xdr:colOff>561975</xdr:colOff>
      <xdr:row>56</xdr:row>
      <xdr:rowOff>200025</xdr:rowOff>
    </xdr:to>
    <xdr:sp macro="" textlink="">
      <xdr:nvSpPr>
        <xdr:cNvPr id="29903" name="Text Box 207"/>
        <xdr:cNvSpPr txBox="1">
          <a:spLocks noChangeArrowheads="1"/>
        </xdr:cNvSpPr>
      </xdr:nvSpPr>
      <xdr:spPr bwMode="auto">
        <a:xfrm>
          <a:off x="352425" y="20031075"/>
          <a:ext cx="0" cy="11906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FF0000"/>
              </a:solidFill>
              <a:latin typeface="Comic Sans MS"/>
            </a:rPr>
            <a:t>1</a:t>
          </a:r>
        </a:p>
        <a:p>
          <a:pPr algn="l" rtl="0">
            <a:defRPr sz="1000"/>
          </a:pPr>
          <a:r>
            <a:rPr lang="en-GB" sz="1400" b="1" i="0" strike="noStrike">
              <a:solidFill>
                <a:srgbClr val="FF0000"/>
              </a:solidFill>
              <a:latin typeface="Comic Sans MS"/>
            </a:rPr>
            <a:t>2</a:t>
          </a:r>
        </a:p>
      </xdr:txBody>
    </xdr:sp>
    <xdr:clientData/>
  </xdr:twoCellAnchor>
  <xdr:twoCellAnchor>
    <xdr:from>
      <xdr:col>7</xdr:col>
      <xdr:colOff>419100</xdr:colOff>
      <xdr:row>54</xdr:row>
      <xdr:rowOff>219075</xdr:rowOff>
    </xdr:from>
    <xdr:to>
      <xdr:col>7</xdr:col>
      <xdr:colOff>619125</xdr:colOff>
      <xdr:row>56</xdr:row>
      <xdr:rowOff>161925</xdr:rowOff>
    </xdr:to>
    <xdr:sp macro="" textlink="">
      <xdr:nvSpPr>
        <xdr:cNvPr id="29904" name="Text Box 208"/>
        <xdr:cNvSpPr txBox="1">
          <a:spLocks noChangeArrowheads="1"/>
        </xdr:cNvSpPr>
      </xdr:nvSpPr>
      <xdr:spPr bwMode="auto">
        <a:xfrm>
          <a:off x="2819400" y="19992975"/>
          <a:ext cx="0" cy="11906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2</a:t>
          </a:r>
        </a:p>
        <a:p>
          <a:pPr algn="l" rtl="0">
            <a:defRPr sz="1000"/>
          </a:pPr>
          <a:r>
            <a:rPr lang="en-GB" sz="1400" b="1" i="0" strike="noStrike">
              <a:solidFill>
                <a:srgbClr val="00CCFF"/>
              </a:solidFill>
              <a:latin typeface="Comic Sans MS"/>
            </a:rPr>
            <a:t>4</a:t>
          </a:r>
        </a:p>
      </xdr:txBody>
    </xdr:sp>
    <xdr:clientData/>
  </xdr:twoCellAnchor>
  <xdr:twoCellAnchor>
    <xdr:from>
      <xdr:col>2</xdr:col>
      <xdr:colOff>76200</xdr:colOff>
      <xdr:row>55</xdr:row>
      <xdr:rowOff>619125</xdr:rowOff>
    </xdr:from>
    <xdr:to>
      <xdr:col>2</xdr:col>
      <xdr:colOff>295275</xdr:colOff>
      <xdr:row>56</xdr:row>
      <xdr:rowOff>266700</xdr:rowOff>
    </xdr:to>
    <xdr:sp macro="" textlink="">
      <xdr:nvSpPr>
        <xdr:cNvPr id="29905" name="Text Box 209"/>
        <xdr:cNvSpPr txBox="1">
          <a:spLocks noChangeArrowheads="1"/>
        </xdr:cNvSpPr>
      </xdr:nvSpPr>
      <xdr:spPr bwMode="auto">
        <a:xfrm>
          <a:off x="781050" y="20707350"/>
          <a:ext cx="219075" cy="5810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1</a:t>
          </a:r>
        </a:p>
        <a:p>
          <a:pPr algn="l" rtl="0">
            <a:defRPr sz="1000"/>
          </a:pPr>
          <a:r>
            <a:rPr lang="en-GB" sz="1400" b="1" i="0" strike="noStrike">
              <a:solidFill>
                <a:srgbClr val="00CCFF"/>
              </a:solidFill>
              <a:latin typeface="Comic Sans MS"/>
            </a:rPr>
            <a:t>2</a:t>
          </a:r>
        </a:p>
      </xdr:txBody>
    </xdr:sp>
    <xdr:clientData/>
  </xdr:twoCellAnchor>
  <xdr:twoCellAnchor>
    <xdr:from>
      <xdr:col>4</xdr:col>
      <xdr:colOff>114300</xdr:colOff>
      <xdr:row>55</xdr:row>
      <xdr:rowOff>28575</xdr:rowOff>
    </xdr:from>
    <xdr:to>
      <xdr:col>7</xdr:col>
      <xdr:colOff>171450</xdr:colOff>
      <xdr:row>56</xdr:row>
      <xdr:rowOff>180975</xdr:rowOff>
    </xdr:to>
    <xdr:sp macro="" textlink="">
      <xdr:nvSpPr>
        <xdr:cNvPr id="29906" name="AutoShape 210"/>
        <xdr:cNvSpPr>
          <a:spLocks noChangeArrowheads="1"/>
        </xdr:cNvSpPr>
      </xdr:nvSpPr>
      <xdr:spPr bwMode="auto">
        <a:xfrm>
          <a:off x="1524000" y="20116800"/>
          <a:ext cx="1114425" cy="1085850"/>
        </a:xfrm>
        <a:custGeom>
          <a:avLst/>
          <a:gdLst>
            <a:gd name="G0" fmla="+- 462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462"/>
            <a:gd name="G18" fmla="*/ 462 1 2"/>
            <a:gd name="G19" fmla="+- G18 5400 0"/>
            <a:gd name="G20" fmla="cos G19 11796480"/>
            <a:gd name="G21" fmla="sin G19 11796480"/>
            <a:gd name="G22" fmla="+- G20 10800 0"/>
            <a:gd name="G23" fmla="+- G21 10800 0"/>
            <a:gd name="G24" fmla="+- 10800 0 G20"/>
            <a:gd name="G25" fmla="+- 462 10800 0"/>
            <a:gd name="G26" fmla="?: G9 G17 G25"/>
            <a:gd name="G27" fmla="?: G9 0 21600"/>
            <a:gd name="G28" fmla="cos 10800 11796480"/>
            <a:gd name="G29" fmla="sin 10800 11796480"/>
            <a:gd name="G30" fmla="sin 462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69 w 21600"/>
            <a:gd name="T15" fmla="*/ 10800 h 21600"/>
            <a:gd name="T16" fmla="*/ 10800 w 21600"/>
            <a:gd name="T17" fmla="*/ 10338 h 21600"/>
            <a:gd name="T18" fmla="*/ 16431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338" y="10800"/>
              </a:moveTo>
              <a:cubicBezTo>
                <a:pt x="10338" y="10544"/>
                <a:pt x="10544" y="10338"/>
                <a:pt x="10800" y="10338"/>
              </a:cubicBezTo>
              <a:cubicBezTo>
                <a:pt x="11055" y="10337"/>
                <a:pt x="11261" y="10544"/>
                <a:pt x="11262"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0</xdr:col>
      <xdr:colOff>304800</xdr:colOff>
      <xdr:row>55</xdr:row>
      <xdr:rowOff>19050</xdr:rowOff>
    </xdr:from>
    <xdr:to>
      <xdr:col>4</xdr:col>
      <xdr:colOff>9525</xdr:colOff>
      <xdr:row>56</xdr:row>
      <xdr:rowOff>171450</xdr:rowOff>
    </xdr:to>
    <xdr:sp macro="" textlink="">
      <xdr:nvSpPr>
        <xdr:cNvPr id="29907" name="AutoShape 211"/>
        <xdr:cNvSpPr>
          <a:spLocks noChangeArrowheads="1"/>
        </xdr:cNvSpPr>
      </xdr:nvSpPr>
      <xdr:spPr bwMode="auto">
        <a:xfrm>
          <a:off x="304800" y="20107275"/>
          <a:ext cx="1114425" cy="108585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7</xdr:col>
      <xdr:colOff>238125</xdr:colOff>
      <xdr:row>55</xdr:row>
      <xdr:rowOff>28575</xdr:rowOff>
    </xdr:from>
    <xdr:to>
      <xdr:col>10</xdr:col>
      <xdr:colOff>295275</xdr:colOff>
      <xdr:row>56</xdr:row>
      <xdr:rowOff>180975</xdr:rowOff>
    </xdr:to>
    <xdr:sp macro="" textlink="">
      <xdr:nvSpPr>
        <xdr:cNvPr id="29908" name="AutoShape 212"/>
        <xdr:cNvSpPr>
          <a:spLocks noChangeArrowheads="1"/>
        </xdr:cNvSpPr>
      </xdr:nvSpPr>
      <xdr:spPr bwMode="auto">
        <a:xfrm>
          <a:off x="2705100" y="20116800"/>
          <a:ext cx="1114425" cy="1085850"/>
        </a:xfrm>
        <a:custGeom>
          <a:avLst/>
          <a:gdLst>
            <a:gd name="G0" fmla="+- 462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462"/>
            <a:gd name="G18" fmla="*/ 462 1 2"/>
            <a:gd name="G19" fmla="+- G18 5400 0"/>
            <a:gd name="G20" fmla="cos G19 11796480"/>
            <a:gd name="G21" fmla="sin G19 11796480"/>
            <a:gd name="G22" fmla="+- G20 10800 0"/>
            <a:gd name="G23" fmla="+- G21 10800 0"/>
            <a:gd name="G24" fmla="+- 10800 0 G20"/>
            <a:gd name="G25" fmla="+- 462 10800 0"/>
            <a:gd name="G26" fmla="?: G9 G17 G25"/>
            <a:gd name="G27" fmla="?: G9 0 21600"/>
            <a:gd name="G28" fmla="cos 10800 11796480"/>
            <a:gd name="G29" fmla="sin 10800 11796480"/>
            <a:gd name="G30" fmla="sin 462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69 w 21600"/>
            <a:gd name="T15" fmla="*/ 10800 h 21600"/>
            <a:gd name="T16" fmla="*/ 10800 w 21600"/>
            <a:gd name="T17" fmla="*/ 10338 h 21600"/>
            <a:gd name="T18" fmla="*/ 16431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338" y="10800"/>
              </a:moveTo>
              <a:cubicBezTo>
                <a:pt x="10338" y="10544"/>
                <a:pt x="10544" y="10338"/>
                <a:pt x="10800" y="10338"/>
              </a:cubicBezTo>
              <a:cubicBezTo>
                <a:pt x="11055" y="10337"/>
                <a:pt x="11261" y="10544"/>
                <a:pt x="11262"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3</xdr:col>
      <xdr:colOff>276225</xdr:colOff>
      <xdr:row>55</xdr:row>
      <xdr:rowOff>619125</xdr:rowOff>
    </xdr:from>
    <xdr:to>
      <xdr:col>4</xdr:col>
      <xdr:colOff>142875</xdr:colOff>
      <xdr:row>56</xdr:row>
      <xdr:rowOff>276225</xdr:rowOff>
    </xdr:to>
    <xdr:sp macro="" textlink="">
      <xdr:nvSpPr>
        <xdr:cNvPr id="29909" name="Text Box 213"/>
        <xdr:cNvSpPr txBox="1">
          <a:spLocks noChangeArrowheads="1"/>
        </xdr:cNvSpPr>
      </xdr:nvSpPr>
      <xdr:spPr bwMode="auto">
        <a:xfrm>
          <a:off x="1333500" y="20707350"/>
          <a:ext cx="219075" cy="59055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1</a:t>
          </a:r>
        </a:p>
        <a:p>
          <a:pPr algn="l" rtl="0">
            <a:defRPr sz="1000"/>
          </a:pPr>
          <a:r>
            <a:rPr lang="en-GB" sz="1400" b="1" i="0" strike="noStrike">
              <a:solidFill>
                <a:srgbClr val="00CCFF"/>
              </a:solidFill>
              <a:latin typeface="Comic Sans MS"/>
            </a:rPr>
            <a:t>2</a:t>
          </a:r>
        </a:p>
      </xdr:txBody>
    </xdr:sp>
    <xdr:clientData/>
  </xdr:twoCellAnchor>
  <xdr:twoCellAnchor>
    <xdr:from>
      <xdr:col>5</xdr:col>
      <xdr:colOff>47625</xdr:colOff>
      <xdr:row>55</xdr:row>
      <xdr:rowOff>619125</xdr:rowOff>
    </xdr:from>
    <xdr:to>
      <xdr:col>5</xdr:col>
      <xdr:colOff>266700</xdr:colOff>
      <xdr:row>56</xdr:row>
      <xdr:rowOff>276225</xdr:rowOff>
    </xdr:to>
    <xdr:sp macro="" textlink="">
      <xdr:nvSpPr>
        <xdr:cNvPr id="29910" name="Text Box 214"/>
        <xdr:cNvSpPr txBox="1">
          <a:spLocks noChangeArrowheads="1"/>
        </xdr:cNvSpPr>
      </xdr:nvSpPr>
      <xdr:spPr bwMode="auto">
        <a:xfrm>
          <a:off x="1809750" y="20707350"/>
          <a:ext cx="219075" cy="59055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1</a:t>
          </a:r>
        </a:p>
        <a:p>
          <a:pPr algn="l" rtl="0">
            <a:defRPr sz="1000"/>
          </a:pPr>
          <a:r>
            <a:rPr lang="en-GB" sz="1400" b="1" i="0" strike="noStrike">
              <a:solidFill>
                <a:srgbClr val="00CCFF"/>
              </a:solidFill>
              <a:latin typeface="Comic Sans MS"/>
            </a:rPr>
            <a:t>2</a:t>
          </a:r>
        </a:p>
      </xdr:txBody>
    </xdr:sp>
    <xdr:clientData/>
  </xdr:twoCellAnchor>
  <xdr:twoCellAnchor>
    <xdr:from>
      <xdr:col>2</xdr:col>
      <xdr:colOff>323850</xdr:colOff>
      <xdr:row>55</xdr:row>
      <xdr:rowOff>647700</xdr:rowOff>
    </xdr:from>
    <xdr:to>
      <xdr:col>3</xdr:col>
      <xdr:colOff>228600</xdr:colOff>
      <xdr:row>56</xdr:row>
      <xdr:rowOff>152400</xdr:rowOff>
    </xdr:to>
    <xdr:sp macro="" textlink="">
      <xdr:nvSpPr>
        <xdr:cNvPr id="29911" name="Text Box 215"/>
        <xdr:cNvSpPr txBox="1">
          <a:spLocks noChangeArrowheads="1"/>
        </xdr:cNvSpPr>
      </xdr:nvSpPr>
      <xdr:spPr bwMode="auto">
        <a:xfrm>
          <a:off x="1028700" y="20735925"/>
          <a:ext cx="257175" cy="4381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CCFF"/>
              </a:solidFill>
              <a:latin typeface="Comic Sans MS"/>
            </a:rPr>
            <a:t>+</a:t>
          </a:r>
        </a:p>
      </xdr:txBody>
    </xdr:sp>
    <xdr:clientData/>
  </xdr:twoCellAnchor>
  <xdr:twoCellAnchor>
    <xdr:from>
      <xdr:col>4</xdr:col>
      <xdr:colOff>114300</xdr:colOff>
      <xdr:row>55</xdr:row>
      <xdr:rowOff>657225</xdr:rowOff>
    </xdr:from>
    <xdr:to>
      <xdr:col>5</xdr:col>
      <xdr:colOff>19050</xdr:colOff>
      <xdr:row>56</xdr:row>
      <xdr:rowOff>161925</xdr:rowOff>
    </xdr:to>
    <xdr:sp macro="" textlink="">
      <xdr:nvSpPr>
        <xdr:cNvPr id="29912" name="Text Box 216"/>
        <xdr:cNvSpPr txBox="1">
          <a:spLocks noChangeArrowheads="1"/>
        </xdr:cNvSpPr>
      </xdr:nvSpPr>
      <xdr:spPr bwMode="auto">
        <a:xfrm>
          <a:off x="1524000" y="20745450"/>
          <a:ext cx="257175" cy="4381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CCFF"/>
              </a:solidFill>
              <a:latin typeface="Comic Sans MS"/>
            </a:rPr>
            <a:t>+</a:t>
          </a:r>
        </a:p>
      </xdr:txBody>
    </xdr:sp>
    <xdr:clientData/>
  </xdr:twoCellAnchor>
  <xdr:twoCellAnchor>
    <xdr:from>
      <xdr:col>5</xdr:col>
      <xdr:colOff>304800</xdr:colOff>
      <xdr:row>55</xdr:row>
      <xdr:rowOff>657225</xdr:rowOff>
    </xdr:from>
    <xdr:to>
      <xdr:col>6</xdr:col>
      <xdr:colOff>209550</xdr:colOff>
      <xdr:row>56</xdr:row>
      <xdr:rowOff>161925</xdr:rowOff>
    </xdr:to>
    <xdr:sp macro="" textlink="">
      <xdr:nvSpPr>
        <xdr:cNvPr id="29913" name="Text Box 217"/>
        <xdr:cNvSpPr txBox="1">
          <a:spLocks noChangeArrowheads="1"/>
        </xdr:cNvSpPr>
      </xdr:nvSpPr>
      <xdr:spPr bwMode="auto">
        <a:xfrm>
          <a:off x="2066925" y="20745450"/>
          <a:ext cx="257175" cy="4381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CCFF"/>
              </a:solidFill>
              <a:latin typeface="Comic Sans MS"/>
            </a:rPr>
            <a:t>=</a:t>
          </a:r>
        </a:p>
      </xdr:txBody>
    </xdr:sp>
    <xdr:clientData/>
  </xdr:twoCellAnchor>
  <xdr:twoCellAnchor>
    <xdr:from>
      <xdr:col>6</xdr:col>
      <xdr:colOff>247650</xdr:colOff>
      <xdr:row>55</xdr:row>
      <xdr:rowOff>619125</xdr:rowOff>
    </xdr:from>
    <xdr:to>
      <xdr:col>7</xdr:col>
      <xdr:colOff>114300</xdr:colOff>
      <xdr:row>56</xdr:row>
      <xdr:rowOff>276225</xdr:rowOff>
    </xdr:to>
    <xdr:sp macro="" textlink="">
      <xdr:nvSpPr>
        <xdr:cNvPr id="29914" name="Text Box 218"/>
        <xdr:cNvSpPr txBox="1">
          <a:spLocks noChangeArrowheads="1"/>
        </xdr:cNvSpPr>
      </xdr:nvSpPr>
      <xdr:spPr bwMode="auto">
        <a:xfrm>
          <a:off x="2362200" y="20707350"/>
          <a:ext cx="219075" cy="59055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3</a:t>
          </a:r>
        </a:p>
        <a:p>
          <a:pPr algn="l" rtl="0">
            <a:defRPr sz="1000"/>
          </a:pPr>
          <a:r>
            <a:rPr lang="en-GB" sz="1400" b="1" i="0" strike="noStrike">
              <a:solidFill>
                <a:srgbClr val="00CCFF"/>
              </a:solidFill>
              <a:latin typeface="Comic Sans MS"/>
            </a:rPr>
            <a:t>2</a:t>
          </a:r>
        </a:p>
      </xdr:txBody>
    </xdr:sp>
    <xdr:clientData/>
  </xdr:twoCellAnchor>
  <xdr:twoCellAnchor>
    <xdr:from>
      <xdr:col>11</xdr:col>
      <xdr:colOff>104775</xdr:colOff>
      <xdr:row>55</xdr:row>
      <xdr:rowOff>161925</xdr:rowOff>
    </xdr:from>
    <xdr:to>
      <xdr:col>12</xdr:col>
      <xdr:colOff>9525</xdr:colOff>
      <xdr:row>55</xdr:row>
      <xdr:rowOff>600075</xdr:rowOff>
    </xdr:to>
    <xdr:sp macro="" textlink="">
      <xdr:nvSpPr>
        <xdr:cNvPr id="29915" name="Text Box 219"/>
        <xdr:cNvSpPr txBox="1">
          <a:spLocks noChangeArrowheads="1"/>
        </xdr:cNvSpPr>
      </xdr:nvSpPr>
      <xdr:spPr bwMode="auto">
        <a:xfrm>
          <a:off x="3981450" y="20250150"/>
          <a:ext cx="257175" cy="4381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CCFF"/>
              </a:solidFill>
              <a:latin typeface="Comic Sans MS"/>
            </a:rPr>
            <a:t>=</a:t>
          </a:r>
        </a:p>
      </xdr:txBody>
    </xdr:sp>
    <xdr:clientData/>
  </xdr:twoCellAnchor>
  <xdr:twoCellAnchor>
    <xdr:from>
      <xdr:col>17</xdr:col>
      <xdr:colOff>219075</xdr:colOff>
      <xdr:row>55</xdr:row>
      <xdr:rowOff>638175</xdr:rowOff>
    </xdr:from>
    <xdr:to>
      <xdr:col>18</xdr:col>
      <xdr:colOff>85725</xdr:colOff>
      <xdr:row>56</xdr:row>
      <xdr:rowOff>285750</xdr:rowOff>
    </xdr:to>
    <xdr:sp macro="" textlink="">
      <xdr:nvSpPr>
        <xdr:cNvPr id="29916" name="Text Box 220"/>
        <xdr:cNvSpPr txBox="1">
          <a:spLocks noChangeArrowheads="1"/>
        </xdr:cNvSpPr>
      </xdr:nvSpPr>
      <xdr:spPr bwMode="auto">
        <a:xfrm>
          <a:off x="6210300" y="20726400"/>
          <a:ext cx="219075" cy="5810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1</a:t>
          </a:r>
        </a:p>
        <a:p>
          <a:pPr algn="l" rtl="0">
            <a:defRPr sz="1000"/>
          </a:pPr>
          <a:r>
            <a:rPr lang="en-GB" sz="1400" b="1" i="0" strike="noStrike">
              <a:solidFill>
                <a:srgbClr val="00CCFF"/>
              </a:solidFill>
              <a:latin typeface="Comic Sans MS"/>
            </a:rPr>
            <a:t>2</a:t>
          </a:r>
        </a:p>
      </xdr:txBody>
    </xdr:sp>
    <xdr:clientData/>
  </xdr:twoCellAnchor>
  <xdr:twoCellAnchor>
    <xdr:from>
      <xdr:col>15</xdr:col>
      <xdr:colOff>342900</xdr:colOff>
      <xdr:row>55</xdr:row>
      <xdr:rowOff>695325</xdr:rowOff>
    </xdr:from>
    <xdr:to>
      <xdr:col>16</xdr:col>
      <xdr:colOff>247650</xdr:colOff>
      <xdr:row>56</xdr:row>
      <xdr:rowOff>200025</xdr:rowOff>
    </xdr:to>
    <xdr:sp macro="" textlink="">
      <xdr:nvSpPr>
        <xdr:cNvPr id="29917" name="Text Box 221"/>
        <xdr:cNvSpPr txBox="1">
          <a:spLocks noChangeArrowheads="1"/>
        </xdr:cNvSpPr>
      </xdr:nvSpPr>
      <xdr:spPr bwMode="auto">
        <a:xfrm>
          <a:off x="5629275" y="20783550"/>
          <a:ext cx="257175" cy="4381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CCFF"/>
              </a:solidFill>
              <a:latin typeface="Comic Sans MS"/>
            </a:rPr>
            <a:t>+</a:t>
          </a:r>
        </a:p>
      </xdr:txBody>
    </xdr:sp>
    <xdr:clientData/>
  </xdr:twoCellAnchor>
  <xdr:twoCellAnchor>
    <xdr:from>
      <xdr:col>10</xdr:col>
      <xdr:colOff>304800</xdr:colOff>
      <xdr:row>55</xdr:row>
      <xdr:rowOff>704850</xdr:rowOff>
    </xdr:from>
    <xdr:to>
      <xdr:col>12</xdr:col>
      <xdr:colOff>200025</xdr:colOff>
      <xdr:row>56</xdr:row>
      <xdr:rowOff>219075</xdr:rowOff>
    </xdr:to>
    <xdr:sp macro="" textlink="">
      <xdr:nvSpPr>
        <xdr:cNvPr id="29918" name="Text Box 222"/>
        <xdr:cNvSpPr txBox="1">
          <a:spLocks noChangeArrowheads="1"/>
        </xdr:cNvSpPr>
      </xdr:nvSpPr>
      <xdr:spPr bwMode="auto">
        <a:xfrm>
          <a:off x="3829050" y="20793075"/>
          <a:ext cx="600075" cy="447675"/>
        </a:xfrm>
        <a:prstGeom prst="rect">
          <a:avLst/>
        </a:prstGeom>
        <a:solidFill>
          <a:srgbClr val="FFFF99"/>
        </a:solidFill>
        <a:ln w="9525">
          <a:noFill/>
          <a:miter lim="800000"/>
          <a:headEnd/>
          <a:tailEnd/>
        </a:ln>
        <a:effectLst/>
      </xdr:spPr>
      <xdr:txBody>
        <a:bodyPr vertOverflow="clip" wrap="square" lIns="64008" tIns="73152" rIns="64008" bIns="73152" anchor="ctr" upright="1"/>
        <a:lstStyle/>
        <a:p>
          <a:pPr algn="ctr" rtl="0">
            <a:defRPr sz="1000"/>
          </a:pPr>
          <a:r>
            <a:rPr lang="en-GB" sz="2800" b="1" i="0" strike="noStrike">
              <a:solidFill>
                <a:srgbClr val="00CCFF"/>
              </a:solidFill>
              <a:latin typeface="Comic Sans MS"/>
            </a:rPr>
            <a:t>=</a:t>
          </a:r>
        </a:p>
      </xdr:txBody>
    </xdr:sp>
    <xdr:clientData/>
  </xdr:twoCellAnchor>
  <xdr:twoCellAnchor>
    <xdr:from>
      <xdr:col>14</xdr:col>
      <xdr:colOff>9525</xdr:colOff>
      <xdr:row>55</xdr:row>
      <xdr:rowOff>647700</xdr:rowOff>
    </xdr:from>
    <xdr:to>
      <xdr:col>14</xdr:col>
      <xdr:colOff>228600</xdr:colOff>
      <xdr:row>56</xdr:row>
      <xdr:rowOff>228600</xdr:rowOff>
    </xdr:to>
    <xdr:sp macro="" textlink="">
      <xdr:nvSpPr>
        <xdr:cNvPr id="29919" name="Text Box 223"/>
        <xdr:cNvSpPr txBox="1">
          <a:spLocks noChangeArrowheads="1"/>
        </xdr:cNvSpPr>
      </xdr:nvSpPr>
      <xdr:spPr bwMode="auto">
        <a:xfrm>
          <a:off x="4943475" y="2073592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CCFF"/>
              </a:solidFill>
              <a:latin typeface="Comic Sans MS"/>
            </a:rPr>
            <a:t>1</a:t>
          </a:r>
        </a:p>
      </xdr:txBody>
    </xdr:sp>
    <xdr:clientData/>
  </xdr:twoCellAnchor>
  <xdr:twoCellAnchor>
    <xdr:from>
      <xdr:col>15</xdr:col>
      <xdr:colOff>171450</xdr:colOff>
      <xdr:row>8</xdr:row>
      <xdr:rowOff>114300</xdr:rowOff>
    </xdr:from>
    <xdr:to>
      <xdr:col>16</xdr:col>
      <xdr:colOff>133350</xdr:colOff>
      <xdr:row>9</xdr:row>
      <xdr:rowOff>333375</xdr:rowOff>
    </xdr:to>
    <xdr:sp macro="" textlink="">
      <xdr:nvSpPr>
        <xdr:cNvPr id="29923" name="Text Box 227"/>
        <xdr:cNvSpPr txBox="1">
          <a:spLocks noChangeArrowheads="1"/>
        </xdr:cNvSpPr>
      </xdr:nvSpPr>
      <xdr:spPr bwMode="auto">
        <a:xfrm>
          <a:off x="5457825" y="3190875"/>
          <a:ext cx="314325" cy="7620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600" b="1" i="0" u="sng" strike="noStrike">
              <a:solidFill>
                <a:srgbClr val="000000"/>
              </a:solidFill>
              <a:latin typeface="Comic Sans MS"/>
            </a:rPr>
            <a:t>3</a:t>
          </a:r>
        </a:p>
        <a:p>
          <a:pPr algn="l" rtl="0">
            <a:defRPr sz="1000"/>
          </a:pPr>
          <a:r>
            <a:rPr lang="en-GB" sz="1600" b="1" i="0" strike="noStrike">
              <a:solidFill>
                <a:srgbClr val="000000"/>
              </a:solidFill>
              <a:latin typeface="Comic Sans MS"/>
            </a:rPr>
            <a:t>2</a:t>
          </a:r>
        </a:p>
      </xdr:txBody>
    </xdr:sp>
    <xdr:clientData/>
  </xdr:twoCellAnchor>
  <xdr:twoCellAnchor>
    <xdr:from>
      <xdr:col>18</xdr:col>
      <xdr:colOff>190500</xdr:colOff>
      <xdr:row>8</xdr:row>
      <xdr:rowOff>76201</xdr:rowOff>
    </xdr:from>
    <xdr:to>
      <xdr:col>18</xdr:col>
      <xdr:colOff>390525</xdr:colOff>
      <xdr:row>9</xdr:row>
      <xdr:rowOff>219076</xdr:rowOff>
    </xdr:to>
    <xdr:sp macro="" textlink="">
      <xdr:nvSpPr>
        <xdr:cNvPr id="29924" name="Text Box 228"/>
        <xdr:cNvSpPr txBox="1">
          <a:spLocks noChangeArrowheads="1"/>
        </xdr:cNvSpPr>
      </xdr:nvSpPr>
      <xdr:spPr bwMode="auto">
        <a:xfrm>
          <a:off x="6534150" y="3152776"/>
          <a:ext cx="200025" cy="6858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600" b="1" i="0" u="sng" strike="noStrike">
              <a:solidFill>
                <a:srgbClr val="000000"/>
              </a:solidFill>
              <a:latin typeface="Comic Sans MS"/>
            </a:rPr>
            <a:t>7</a:t>
          </a:r>
        </a:p>
        <a:p>
          <a:pPr algn="l" rtl="0">
            <a:defRPr sz="1000"/>
          </a:pPr>
          <a:r>
            <a:rPr lang="en-GB" sz="1600" b="1" i="0" strike="noStrike">
              <a:solidFill>
                <a:srgbClr val="000000"/>
              </a:solidFill>
              <a:latin typeface="Comic Sans MS"/>
            </a:rPr>
            <a:t>3</a:t>
          </a:r>
        </a:p>
      </xdr:txBody>
    </xdr:sp>
    <xdr:clientData/>
  </xdr:twoCellAnchor>
  <xdr:twoCellAnchor>
    <xdr:from>
      <xdr:col>16</xdr:col>
      <xdr:colOff>276225</xdr:colOff>
      <xdr:row>8</xdr:row>
      <xdr:rowOff>57150</xdr:rowOff>
    </xdr:from>
    <xdr:to>
      <xdr:col>17</xdr:col>
      <xdr:colOff>133350</xdr:colOff>
      <xdr:row>9</xdr:row>
      <xdr:rowOff>266700</xdr:rowOff>
    </xdr:to>
    <xdr:sp macro="" textlink="">
      <xdr:nvSpPr>
        <xdr:cNvPr id="29925" name="Text Box 229"/>
        <xdr:cNvSpPr txBox="1">
          <a:spLocks noChangeArrowheads="1"/>
        </xdr:cNvSpPr>
      </xdr:nvSpPr>
      <xdr:spPr bwMode="auto">
        <a:xfrm>
          <a:off x="5915025" y="3133725"/>
          <a:ext cx="209550" cy="75247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600" b="1" i="0" u="sng" strike="noStrike">
              <a:solidFill>
                <a:srgbClr val="000000"/>
              </a:solidFill>
              <a:latin typeface="Comic Sans MS"/>
            </a:rPr>
            <a:t>5</a:t>
          </a:r>
        </a:p>
        <a:p>
          <a:pPr algn="l" rtl="0">
            <a:defRPr sz="1000"/>
          </a:pPr>
          <a:r>
            <a:rPr lang="en-GB" sz="1600" b="1" i="0" strike="noStrike">
              <a:solidFill>
                <a:srgbClr val="000000"/>
              </a:solidFill>
              <a:latin typeface="Comic Sans MS"/>
            </a:rPr>
            <a:t>4</a:t>
          </a:r>
        </a:p>
      </xdr:txBody>
    </xdr:sp>
    <xdr:clientData/>
  </xdr:twoCellAnchor>
  <xdr:twoCellAnchor>
    <xdr:from>
      <xdr:col>8</xdr:col>
      <xdr:colOff>238125</xdr:colOff>
      <xdr:row>34</xdr:row>
      <xdr:rowOff>238125</xdr:rowOff>
    </xdr:from>
    <xdr:to>
      <xdr:col>9</xdr:col>
      <xdr:colOff>66675</xdr:colOff>
      <xdr:row>36</xdr:row>
      <xdr:rowOff>180975</xdr:rowOff>
    </xdr:to>
    <xdr:sp macro="" textlink="">
      <xdr:nvSpPr>
        <xdr:cNvPr id="29926" name="Text Box 230"/>
        <xdr:cNvSpPr txBox="1">
          <a:spLocks noChangeArrowheads="1"/>
        </xdr:cNvSpPr>
      </xdr:nvSpPr>
      <xdr:spPr bwMode="auto">
        <a:xfrm>
          <a:off x="3057525" y="19869150"/>
          <a:ext cx="180975"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1</a:t>
          </a:r>
        </a:p>
        <a:p>
          <a:pPr algn="l" rtl="0">
            <a:defRPr sz="1000"/>
          </a:pPr>
          <a:r>
            <a:rPr lang="en-GB" sz="1400" b="1" i="0" strike="noStrike">
              <a:solidFill>
                <a:srgbClr val="000000"/>
              </a:solidFill>
              <a:latin typeface="Comic Sans MS"/>
            </a:rPr>
            <a:t>2</a:t>
          </a:r>
        </a:p>
      </xdr:txBody>
    </xdr:sp>
    <xdr:clientData/>
  </xdr:twoCellAnchor>
  <xdr:twoCellAnchor>
    <xdr:from>
      <xdr:col>8</xdr:col>
      <xdr:colOff>28575</xdr:colOff>
      <xdr:row>34</xdr:row>
      <xdr:rowOff>228600</xdr:rowOff>
    </xdr:from>
    <xdr:to>
      <xdr:col>8</xdr:col>
      <xdr:colOff>266700</xdr:colOff>
      <xdr:row>36</xdr:row>
      <xdr:rowOff>171450</xdr:rowOff>
    </xdr:to>
    <xdr:sp macro="" textlink="">
      <xdr:nvSpPr>
        <xdr:cNvPr id="29927" name="Text Box 231"/>
        <xdr:cNvSpPr txBox="1">
          <a:spLocks noChangeArrowheads="1"/>
        </xdr:cNvSpPr>
      </xdr:nvSpPr>
      <xdr:spPr bwMode="auto">
        <a:xfrm>
          <a:off x="2847975" y="19859625"/>
          <a:ext cx="238125" cy="571500"/>
        </a:xfrm>
        <a:prstGeom prst="rect">
          <a:avLst/>
        </a:prstGeom>
        <a:solidFill>
          <a:srgbClr val="FFFF99"/>
        </a:solidFill>
        <a:ln w="9525">
          <a:noFill/>
          <a:miter lim="800000"/>
          <a:headEnd/>
          <a:tailEnd/>
        </a:ln>
        <a:effectLst/>
      </xdr:spPr>
      <xdr:txBody>
        <a:bodyPr vertOverflow="clip" wrap="square" lIns="45720" tIns="50292" rIns="45720" bIns="50292" anchor="ctr" upright="1"/>
        <a:lstStyle/>
        <a:p>
          <a:pPr algn="ctr" rtl="0">
            <a:defRPr sz="1000"/>
          </a:pPr>
          <a:r>
            <a:rPr lang="en-GB" sz="1600" b="1" i="0" strike="noStrike">
              <a:solidFill>
                <a:srgbClr val="000000"/>
              </a:solidFill>
              <a:latin typeface="Comic Sans MS"/>
            </a:rPr>
            <a:t>1</a:t>
          </a:r>
        </a:p>
      </xdr:txBody>
    </xdr:sp>
    <xdr:clientData/>
  </xdr:twoCellAnchor>
  <xdr:twoCellAnchor>
    <xdr:from>
      <xdr:col>10</xdr:col>
      <xdr:colOff>85725</xdr:colOff>
      <xdr:row>34</xdr:row>
      <xdr:rowOff>209550</xdr:rowOff>
    </xdr:from>
    <xdr:to>
      <xdr:col>10</xdr:col>
      <xdr:colOff>323850</xdr:colOff>
      <xdr:row>36</xdr:row>
      <xdr:rowOff>152400</xdr:rowOff>
    </xdr:to>
    <xdr:sp macro="" textlink="">
      <xdr:nvSpPr>
        <xdr:cNvPr id="29928" name="Text Box 232"/>
        <xdr:cNvSpPr txBox="1">
          <a:spLocks noChangeArrowheads="1"/>
        </xdr:cNvSpPr>
      </xdr:nvSpPr>
      <xdr:spPr bwMode="auto">
        <a:xfrm>
          <a:off x="3609975" y="19840575"/>
          <a:ext cx="238125" cy="571500"/>
        </a:xfrm>
        <a:prstGeom prst="rect">
          <a:avLst/>
        </a:prstGeom>
        <a:solidFill>
          <a:srgbClr val="FFFF99"/>
        </a:solidFill>
        <a:ln w="9525">
          <a:noFill/>
          <a:miter lim="800000"/>
          <a:headEnd/>
          <a:tailEnd/>
        </a:ln>
        <a:effectLst/>
      </xdr:spPr>
      <xdr:txBody>
        <a:bodyPr vertOverflow="clip" wrap="square" lIns="45720" tIns="50292" rIns="45720" bIns="50292" anchor="ctr" upright="1"/>
        <a:lstStyle/>
        <a:p>
          <a:pPr algn="ctr" rtl="0">
            <a:defRPr sz="1000"/>
          </a:pPr>
          <a:r>
            <a:rPr lang="en-GB" sz="1600" b="1" i="0" strike="noStrike">
              <a:solidFill>
                <a:srgbClr val="000000"/>
              </a:solidFill>
              <a:latin typeface="Comic Sans MS"/>
            </a:rPr>
            <a:t>2</a:t>
          </a:r>
        </a:p>
      </xdr:txBody>
    </xdr:sp>
    <xdr:clientData/>
  </xdr:twoCellAnchor>
  <xdr:twoCellAnchor>
    <xdr:from>
      <xdr:col>10</xdr:col>
      <xdr:colOff>285750</xdr:colOff>
      <xdr:row>34</xdr:row>
      <xdr:rowOff>219075</xdr:rowOff>
    </xdr:from>
    <xdr:to>
      <xdr:col>11</xdr:col>
      <xdr:colOff>114300</xdr:colOff>
      <xdr:row>36</xdr:row>
      <xdr:rowOff>161925</xdr:rowOff>
    </xdr:to>
    <xdr:sp macro="" textlink="">
      <xdr:nvSpPr>
        <xdr:cNvPr id="29929" name="Text Box 233"/>
        <xdr:cNvSpPr txBox="1">
          <a:spLocks noChangeArrowheads="1"/>
        </xdr:cNvSpPr>
      </xdr:nvSpPr>
      <xdr:spPr bwMode="auto">
        <a:xfrm>
          <a:off x="3810000" y="19850100"/>
          <a:ext cx="180975"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3</a:t>
          </a:r>
        </a:p>
        <a:p>
          <a:pPr algn="l" rtl="0">
            <a:defRPr sz="1000"/>
          </a:pPr>
          <a:r>
            <a:rPr lang="en-GB" sz="1400" b="1" i="0" strike="noStrike">
              <a:solidFill>
                <a:srgbClr val="000000"/>
              </a:solidFill>
              <a:latin typeface="Comic Sans MS"/>
            </a:rPr>
            <a:t>4</a:t>
          </a:r>
        </a:p>
      </xdr:txBody>
    </xdr:sp>
    <xdr:clientData/>
  </xdr:twoCellAnchor>
  <xdr:twoCellAnchor>
    <xdr:from>
      <xdr:col>12</xdr:col>
      <xdr:colOff>161925</xdr:colOff>
      <xdr:row>34</xdr:row>
      <xdr:rowOff>228600</xdr:rowOff>
    </xdr:from>
    <xdr:to>
      <xdr:col>13</xdr:col>
      <xdr:colOff>47625</xdr:colOff>
      <xdr:row>36</xdr:row>
      <xdr:rowOff>171450</xdr:rowOff>
    </xdr:to>
    <xdr:sp macro="" textlink="">
      <xdr:nvSpPr>
        <xdr:cNvPr id="29930" name="Text Box 234"/>
        <xdr:cNvSpPr txBox="1">
          <a:spLocks noChangeArrowheads="1"/>
        </xdr:cNvSpPr>
      </xdr:nvSpPr>
      <xdr:spPr bwMode="auto">
        <a:xfrm>
          <a:off x="4391025" y="19859625"/>
          <a:ext cx="238125" cy="571500"/>
        </a:xfrm>
        <a:prstGeom prst="rect">
          <a:avLst/>
        </a:prstGeom>
        <a:solidFill>
          <a:srgbClr val="FFFF99"/>
        </a:solidFill>
        <a:ln w="9525">
          <a:noFill/>
          <a:miter lim="800000"/>
          <a:headEnd/>
          <a:tailEnd/>
        </a:ln>
        <a:effectLst/>
      </xdr:spPr>
      <xdr:txBody>
        <a:bodyPr vertOverflow="clip" wrap="square" lIns="45720" tIns="50292" rIns="45720" bIns="50292" anchor="ctr" upright="1"/>
        <a:lstStyle/>
        <a:p>
          <a:pPr algn="ctr" rtl="0">
            <a:defRPr sz="1000"/>
          </a:pPr>
          <a:r>
            <a:rPr lang="en-GB" sz="1600" b="1" i="0" strike="noStrike">
              <a:solidFill>
                <a:srgbClr val="000000"/>
              </a:solidFill>
              <a:latin typeface="Comic Sans MS"/>
            </a:rPr>
            <a:t>1</a:t>
          </a:r>
        </a:p>
      </xdr:txBody>
    </xdr:sp>
    <xdr:clientData/>
  </xdr:twoCellAnchor>
  <xdr:twoCellAnchor>
    <xdr:from>
      <xdr:col>13</xdr:col>
      <xdr:colOff>85725</xdr:colOff>
      <xdr:row>34</xdr:row>
      <xdr:rowOff>228600</xdr:rowOff>
    </xdr:from>
    <xdr:to>
      <xdr:col>13</xdr:col>
      <xdr:colOff>266700</xdr:colOff>
      <xdr:row>36</xdr:row>
      <xdr:rowOff>171450</xdr:rowOff>
    </xdr:to>
    <xdr:sp macro="" textlink="">
      <xdr:nvSpPr>
        <xdr:cNvPr id="29931" name="Text Box 235"/>
        <xdr:cNvSpPr txBox="1">
          <a:spLocks noChangeArrowheads="1"/>
        </xdr:cNvSpPr>
      </xdr:nvSpPr>
      <xdr:spPr bwMode="auto">
        <a:xfrm>
          <a:off x="4667250" y="19859625"/>
          <a:ext cx="180975"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1</a:t>
          </a:r>
          <a:r>
            <a:rPr lang="en-GB" sz="1400" b="1" i="0" strike="noStrike">
              <a:solidFill>
                <a:srgbClr val="000000"/>
              </a:solidFill>
              <a:latin typeface="Comic Sans MS"/>
            </a:rPr>
            <a:t>44</a:t>
          </a:r>
        </a:p>
      </xdr:txBody>
    </xdr:sp>
    <xdr:clientData/>
  </xdr:twoCellAnchor>
  <xdr:twoCellAnchor>
    <xdr:from>
      <xdr:col>0</xdr:col>
      <xdr:colOff>0</xdr:colOff>
      <xdr:row>51</xdr:row>
      <xdr:rowOff>361950</xdr:rowOff>
    </xdr:from>
    <xdr:to>
      <xdr:col>18</xdr:col>
      <xdr:colOff>647700</xdr:colOff>
      <xdr:row>52</xdr:row>
      <xdr:rowOff>85725</xdr:rowOff>
    </xdr:to>
    <xdr:sp macro="" textlink="">
      <xdr:nvSpPr>
        <xdr:cNvPr id="29932" name="WordArt 236"/>
        <xdr:cNvSpPr>
          <a:spLocks noChangeArrowheads="1" noChangeShapeType="1" noTextEdit="1"/>
        </xdr:cNvSpPr>
      </xdr:nvSpPr>
      <xdr:spPr bwMode="auto">
        <a:xfrm>
          <a:off x="0" y="26708100"/>
          <a:ext cx="6991350" cy="628650"/>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rPr>
            <a:t>Πώς μετατρέπω ένα καταχρηστικό κλάσμα</a:t>
          </a:r>
          <a:endParaRPr lang="en-GB"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endParaRPr>
        </a:p>
      </xdr:txBody>
    </xdr:sp>
    <xdr:clientData/>
  </xdr:twoCellAnchor>
  <xdr:twoCellAnchor>
    <xdr:from>
      <xdr:col>2</xdr:col>
      <xdr:colOff>209549</xdr:colOff>
      <xdr:row>52</xdr:row>
      <xdr:rowOff>200024</xdr:rowOff>
    </xdr:from>
    <xdr:to>
      <xdr:col>15</xdr:col>
      <xdr:colOff>95249</xdr:colOff>
      <xdr:row>53</xdr:row>
      <xdr:rowOff>85724</xdr:rowOff>
    </xdr:to>
    <xdr:sp macro="" textlink="">
      <xdr:nvSpPr>
        <xdr:cNvPr id="29933" name="WordArt 237"/>
        <xdr:cNvSpPr>
          <a:spLocks noChangeArrowheads="1" noChangeShapeType="1" noTextEdit="1"/>
        </xdr:cNvSpPr>
      </xdr:nvSpPr>
      <xdr:spPr bwMode="auto">
        <a:xfrm>
          <a:off x="914399" y="26317574"/>
          <a:ext cx="4467225" cy="333375"/>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rPr>
            <a:t>σε μικτό κλάσμα</a:t>
          </a:r>
          <a:endParaRPr lang="en-GB" sz="3600" b="1" kern="10" spc="0">
            <a:ln w="12700">
              <a:solidFill>
                <a:srgbClr val="3333CC"/>
              </a:solidFill>
              <a:round/>
              <a:headEnd/>
              <a:tailEnd/>
            </a:ln>
            <a:solidFill>
              <a:srgbClr val="B2B2B2">
                <a:alpha val="50000"/>
              </a:srgbClr>
            </a:solidFill>
            <a:effectLst>
              <a:outerShdw dist="45791" dir="2021404" algn="ctr" rotWithShape="0">
                <a:srgbClr val="9999FF"/>
              </a:outerShdw>
            </a:effectLst>
            <a:latin typeface="Comic Sans MS"/>
          </a:endParaRPr>
        </a:p>
      </xdr:txBody>
    </xdr:sp>
    <xdr:clientData/>
  </xdr:twoCellAnchor>
  <xdr:twoCellAnchor>
    <xdr:from>
      <xdr:col>16</xdr:col>
      <xdr:colOff>85725</xdr:colOff>
      <xdr:row>53</xdr:row>
      <xdr:rowOff>238125</xdr:rowOff>
    </xdr:from>
    <xdr:to>
      <xdr:col>18</xdr:col>
      <xdr:colOff>495300</xdr:colOff>
      <xdr:row>55</xdr:row>
      <xdr:rowOff>561975</xdr:rowOff>
    </xdr:to>
    <xdr:sp macro="" textlink="">
      <xdr:nvSpPr>
        <xdr:cNvPr id="29934" name="AutoShape 238"/>
        <xdr:cNvSpPr>
          <a:spLocks noChangeArrowheads="1"/>
        </xdr:cNvSpPr>
      </xdr:nvSpPr>
      <xdr:spPr bwMode="auto">
        <a:xfrm>
          <a:off x="5724525" y="19564350"/>
          <a:ext cx="1114425" cy="1085850"/>
        </a:xfrm>
        <a:custGeom>
          <a:avLst/>
          <a:gdLst>
            <a:gd name="G0" fmla="+- 462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462"/>
            <a:gd name="G18" fmla="*/ 462 1 2"/>
            <a:gd name="G19" fmla="+- G18 5400 0"/>
            <a:gd name="G20" fmla="cos G19 11796480"/>
            <a:gd name="G21" fmla="sin G19 11796480"/>
            <a:gd name="G22" fmla="+- G20 10800 0"/>
            <a:gd name="G23" fmla="+- G21 10800 0"/>
            <a:gd name="G24" fmla="+- 10800 0 G20"/>
            <a:gd name="G25" fmla="+- 462 10800 0"/>
            <a:gd name="G26" fmla="?: G9 G17 G25"/>
            <a:gd name="G27" fmla="?: G9 0 21600"/>
            <a:gd name="G28" fmla="cos 10800 11796480"/>
            <a:gd name="G29" fmla="sin 10800 11796480"/>
            <a:gd name="G30" fmla="sin 462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69 w 21600"/>
            <a:gd name="T15" fmla="*/ 10800 h 21600"/>
            <a:gd name="T16" fmla="*/ 10800 w 21600"/>
            <a:gd name="T17" fmla="*/ 10338 h 21600"/>
            <a:gd name="T18" fmla="*/ 16431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338" y="10800"/>
              </a:moveTo>
              <a:cubicBezTo>
                <a:pt x="10338" y="10544"/>
                <a:pt x="10544" y="10338"/>
                <a:pt x="10800" y="10338"/>
              </a:cubicBezTo>
              <a:cubicBezTo>
                <a:pt x="11055" y="10337"/>
                <a:pt x="11261" y="10544"/>
                <a:pt x="11262"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12</xdr:col>
      <xdr:colOff>295275</xdr:colOff>
      <xdr:row>53</xdr:row>
      <xdr:rowOff>238125</xdr:rowOff>
    </xdr:from>
    <xdr:to>
      <xdr:col>16</xdr:col>
      <xdr:colOff>0</xdr:colOff>
      <xdr:row>55</xdr:row>
      <xdr:rowOff>561975</xdr:rowOff>
    </xdr:to>
    <xdr:sp macro="" textlink="">
      <xdr:nvSpPr>
        <xdr:cNvPr id="29935" name="AutoShape 239"/>
        <xdr:cNvSpPr>
          <a:spLocks noChangeArrowheads="1"/>
        </xdr:cNvSpPr>
      </xdr:nvSpPr>
      <xdr:spPr bwMode="auto">
        <a:xfrm>
          <a:off x="4524375" y="19564350"/>
          <a:ext cx="1114425" cy="1085850"/>
        </a:xfrm>
        <a:custGeom>
          <a:avLst/>
          <a:gdLst>
            <a:gd name="G0" fmla="+- 462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462"/>
            <a:gd name="G18" fmla="*/ 462 1 2"/>
            <a:gd name="G19" fmla="+- G18 5400 0"/>
            <a:gd name="G20" fmla="cos G19 11796480"/>
            <a:gd name="G21" fmla="sin G19 11796480"/>
            <a:gd name="G22" fmla="+- G20 10800 0"/>
            <a:gd name="G23" fmla="+- G21 10800 0"/>
            <a:gd name="G24" fmla="+- 10800 0 G20"/>
            <a:gd name="G25" fmla="+- 462 10800 0"/>
            <a:gd name="G26" fmla="?: G9 G17 G25"/>
            <a:gd name="G27" fmla="?: G9 0 21600"/>
            <a:gd name="G28" fmla="cos 10800 11796480"/>
            <a:gd name="G29" fmla="sin 10800 11796480"/>
            <a:gd name="G30" fmla="sin 462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69 w 21600"/>
            <a:gd name="T15" fmla="*/ 10800 h 21600"/>
            <a:gd name="T16" fmla="*/ 10800 w 21600"/>
            <a:gd name="T17" fmla="*/ 10338 h 21600"/>
            <a:gd name="T18" fmla="*/ 16431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338" y="10800"/>
              </a:moveTo>
              <a:cubicBezTo>
                <a:pt x="10338" y="10544"/>
                <a:pt x="10544" y="10338"/>
                <a:pt x="10800" y="10338"/>
              </a:cubicBezTo>
              <a:cubicBezTo>
                <a:pt x="11055" y="10337"/>
                <a:pt x="11261" y="10544"/>
                <a:pt x="11262"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12</xdr:col>
      <xdr:colOff>295275</xdr:colOff>
      <xdr:row>53</xdr:row>
      <xdr:rowOff>247650</xdr:rowOff>
    </xdr:from>
    <xdr:to>
      <xdr:col>16</xdr:col>
      <xdr:colOff>0</xdr:colOff>
      <xdr:row>55</xdr:row>
      <xdr:rowOff>571500</xdr:rowOff>
    </xdr:to>
    <xdr:sp macro="" textlink="">
      <xdr:nvSpPr>
        <xdr:cNvPr id="29936" name="AutoShape 240"/>
        <xdr:cNvSpPr>
          <a:spLocks noChangeArrowheads="1"/>
        </xdr:cNvSpPr>
      </xdr:nvSpPr>
      <xdr:spPr bwMode="auto">
        <a:xfrm>
          <a:off x="4524375" y="19573875"/>
          <a:ext cx="1114425" cy="1085850"/>
        </a:xfrm>
        <a:custGeom>
          <a:avLst/>
          <a:gdLst>
            <a:gd name="G0" fmla="+- 92 0 0"/>
            <a:gd name="G1" fmla="+- 0 0 0"/>
            <a:gd name="G2" fmla="+- 0 0 0"/>
            <a:gd name="T0" fmla="*/ 0 256 1"/>
            <a:gd name="T1" fmla="*/ 180 256 1"/>
            <a:gd name="G3" fmla="+- 0 T0 T1"/>
            <a:gd name="T2" fmla="*/ 0 256 1"/>
            <a:gd name="T3" fmla="*/ 90 256 1"/>
            <a:gd name="G4" fmla="+- 0 T2 T3"/>
            <a:gd name="G5" fmla="*/ G4 2 1"/>
            <a:gd name="T4" fmla="*/ 90 256 1"/>
            <a:gd name="T5" fmla="*/ 0 256 1"/>
            <a:gd name="G6" fmla="+- 0 T4 T5"/>
            <a:gd name="G7" fmla="*/ G6 2 1"/>
            <a:gd name="G8" fmla="abs 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92"/>
            <a:gd name="G18" fmla="*/ 92 1 2"/>
            <a:gd name="G19" fmla="+- G18 5400 0"/>
            <a:gd name="G20" fmla="cos G19 0"/>
            <a:gd name="G21" fmla="sin G19 0"/>
            <a:gd name="G22" fmla="+- G20 10800 0"/>
            <a:gd name="G23" fmla="+- G21 10800 0"/>
            <a:gd name="G24" fmla="+- 10800 0 G20"/>
            <a:gd name="G25" fmla="+- 92 10800 0"/>
            <a:gd name="G26" fmla="?: G9 G17 G25"/>
            <a:gd name="G27" fmla="?: G9 0 21600"/>
            <a:gd name="G28" fmla="cos 10800 0"/>
            <a:gd name="G29" fmla="sin 10800 0"/>
            <a:gd name="G30" fmla="sin 92 0"/>
            <a:gd name="G31" fmla="+- G28 10800 0"/>
            <a:gd name="G32" fmla="+- G29 10800 0"/>
            <a:gd name="G33" fmla="+- G30 10800 0"/>
            <a:gd name="G34" fmla="?: G4 0 G31"/>
            <a:gd name="G35" fmla="?: 0 G34 0"/>
            <a:gd name="G36" fmla="?: G6 G35 G31"/>
            <a:gd name="G37" fmla="+- 21600 0 G36"/>
            <a:gd name="G38" fmla="?: G4 0 G33"/>
            <a:gd name="G39" fmla="?: 0 G38 G32"/>
            <a:gd name="G40" fmla="?: G6 G39 0"/>
            <a:gd name="G41" fmla="?: G4 G32 21600"/>
            <a:gd name="G42" fmla="?: G6 G41 G33"/>
            <a:gd name="T12" fmla="*/ 10800 w 21600"/>
            <a:gd name="T13" fmla="*/ 21600 h 21600"/>
            <a:gd name="T14" fmla="*/ 16246 w 21600"/>
            <a:gd name="T15" fmla="*/ 10800 h 21600"/>
            <a:gd name="T16" fmla="*/ 10800 w 21600"/>
            <a:gd name="T17" fmla="*/ 10892 h 21600"/>
            <a:gd name="T18" fmla="*/ 5354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892" y="10800"/>
              </a:moveTo>
              <a:cubicBezTo>
                <a:pt x="10892" y="10850"/>
                <a:pt x="10850" y="10892"/>
                <a:pt x="10800" y="10892"/>
              </a:cubicBezTo>
              <a:cubicBezTo>
                <a:pt x="10749" y="10892"/>
                <a:pt x="10708" y="10850"/>
                <a:pt x="10708" y="10800"/>
              </a:cubicBezTo>
              <a:lnTo>
                <a:pt x="0" y="10800"/>
              </a:lnTo>
              <a:cubicBezTo>
                <a:pt x="0" y="16764"/>
                <a:pt x="4835" y="21600"/>
                <a:pt x="10800" y="21600"/>
              </a:cubicBezTo>
              <a:cubicBezTo>
                <a:pt x="16764" y="21600"/>
                <a:pt x="21600" y="16764"/>
                <a:pt x="2160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5</xdr:col>
      <xdr:colOff>209550</xdr:colOff>
      <xdr:row>57</xdr:row>
      <xdr:rowOff>257175</xdr:rowOff>
    </xdr:from>
    <xdr:to>
      <xdr:col>6</xdr:col>
      <xdr:colOff>76200</xdr:colOff>
      <xdr:row>59</xdr:row>
      <xdr:rowOff>209550</xdr:rowOff>
    </xdr:to>
    <xdr:sp macro="" textlink="">
      <xdr:nvSpPr>
        <xdr:cNvPr id="29937" name="Text Box 241"/>
        <xdr:cNvSpPr txBox="1">
          <a:spLocks noChangeArrowheads="1"/>
        </xdr:cNvSpPr>
      </xdr:nvSpPr>
      <xdr:spPr bwMode="auto">
        <a:xfrm>
          <a:off x="1971675" y="21593175"/>
          <a:ext cx="219075" cy="5810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3</a:t>
          </a:r>
        </a:p>
        <a:p>
          <a:pPr algn="l" rtl="0">
            <a:defRPr sz="1000"/>
          </a:pPr>
          <a:r>
            <a:rPr lang="en-GB" sz="1400" b="1" i="0" strike="noStrike">
              <a:solidFill>
                <a:srgbClr val="000000"/>
              </a:solidFill>
              <a:latin typeface="Comic Sans MS"/>
            </a:rPr>
            <a:t>2</a:t>
          </a:r>
        </a:p>
      </xdr:txBody>
    </xdr:sp>
    <xdr:clientData/>
  </xdr:twoCellAnchor>
  <xdr:twoCellAnchor>
    <xdr:from>
      <xdr:col>12</xdr:col>
      <xdr:colOff>38100</xdr:colOff>
      <xdr:row>57</xdr:row>
      <xdr:rowOff>238125</xdr:rowOff>
    </xdr:from>
    <xdr:to>
      <xdr:col>12</xdr:col>
      <xdr:colOff>257175</xdr:colOff>
      <xdr:row>59</xdr:row>
      <xdr:rowOff>190500</xdr:rowOff>
    </xdr:to>
    <xdr:sp macro="" textlink="">
      <xdr:nvSpPr>
        <xdr:cNvPr id="29938" name="Text Box 242"/>
        <xdr:cNvSpPr txBox="1">
          <a:spLocks noChangeArrowheads="1"/>
        </xdr:cNvSpPr>
      </xdr:nvSpPr>
      <xdr:spPr bwMode="auto">
        <a:xfrm>
          <a:off x="4267200" y="21574125"/>
          <a:ext cx="219075" cy="5810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1</a:t>
          </a:r>
        </a:p>
        <a:p>
          <a:pPr algn="l" rtl="0">
            <a:defRPr sz="1000"/>
          </a:pPr>
          <a:r>
            <a:rPr lang="en-GB" sz="1400" b="1" i="0" strike="noStrike">
              <a:solidFill>
                <a:srgbClr val="000000"/>
              </a:solidFill>
              <a:latin typeface="Comic Sans MS"/>
            </a:rPr>
            <a:t>2</a:t>
          </a:r>
        </a:p>
      </xdr:txBody>
    </xdr:sp>
    <xdr:clientData/>
  </xdr:twoCellAnchor>
  <xdr:twoCellAnchor>
    <xdr:from>
      <xdr:col>11</xdr:col>
      <xdr:colOff>161925</xdr:colOff>
      <xdr:row>57</xdr:row>
      <xdr:rowOff>295275</xdr:rowOff>
    </xdr:from>
    <xdr:to>
      <xdr:col>12</xdr:col>
      <xdr:colOff>28575</xdr:colOff>
      <xdr:row>59</xdr:row>
      <xdr:rowOff>133350</xdr:rowOff>
    </xdr:to>
    <xdr:sp macro="" textlink="">
      <xdr:nvSpPr>
        <xdr:cNvPr id="29939" name="Text Box 243"/>
        <xdr:cNvSpPr txBox="1">
          <a:spLocks noChangeArrowheads="1"/>
        </xdr:cNvSpPr>
      </xdr:nvSpPr>
      <xdr:spPr bwMode="auto">
        <a:xfrm>
          <a:off x="4038600" y="21631275"/>
          <a:ext cx="219075" cy="4667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1800" b="1" i="0" strike="noStrike">
              <a:solidFill>
                <a:srgbClr val="000000"/>
              </a:solidFill>
              <a:latin typeface="Comic Sans MS"/>
            </a:rPr>
            <a:t>1</a:t>
          </a:r>
        </a:p>
      </xdr:txBody>
    </xdr:sp>
    <xdr:clientData/>
  </xdr:twoCellAnchor>
  <xdr:twoCellAnchor>
    <xdr:from>
      <xdr:col>2</xdr:col>
      <xdr:colOff>457200</xdr:colOff>
      <xdr:row>37</xdr:row>
      <xdr:rowOff>219075</xdr:rowOff>
    </xdr:from>
    <xdr:to>
      <xdr:col>2</xdr:col>
      <xdr:colOff>657225</xdr:colOff>
      <xdr:row>39</xdr:row>
      <xdr:rowOff>161925</xdr:rowOff>
    </xdr:to>
    <xdr:sp macro="" textlink="">
      <xdr:nvSpPr>
        <xdr:cNvPr id="29943" name="Text Box 247"/>
        <xdr:cNvSpPr txBox="1">
          <a:spLocks noChangeArrowheads="1"/>
        </xdr:cNvSpPr>
      </xdr:nvSpPr>
      <xdr:spPr bwMode="auto">
        <a:xfrm>
          <a:off x="1057275" y="14030325"/>
          <a:ext cx="0"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2</a:t>
          </a:r>
        </a:p>
        <a:p>
          <a:pPr algn="l" rtl="0">
            <a:defRPr sz="1000"/>
          </a:pPr>
          <a:r>
            <a:rPr lang="en-GB" sz="1400" b="1" i="0" strike="noStrike">
              <a:solidFill>
                <a:srgbClr val="000000"/>
              </a:solidFill>
              <a:latin typeface="Comic Sans MS"/>
            </a:rPr>
            <a:t>4</a:t>
          </a:r>
        </a:p>
      </xdr:txBody>
    </xdr:sp>
    <xdr:clientData/>
  </xdr:twoCellAnchor>
  <xdr:twoCellAnchor>
    <xdr:from>
      <xdr:col>7</xdr:col>
      <xdr:colOff>352425</xdr:colOff>
      <xdr:row>40</xdr:row>
      <xdr:rowOff>276225</xdr:rowOff>
    </xdr:from>
    <xdr:to>
      <xdr:col>7</xdr:col>
      <xdr:colOff>571500</xdr:colOff>
      <xdr:row>41</xdr:row>
      <xdr:rowOff>219075</xdr:rowOff>
    </xdr:to>
    <xdr:sp macro="" textlink="">
      <xdr:nvSpPr>
        <xdr:cNvPr id="29945" name="Text Box 249"/>
        <xdr:cNvSpPr txBox="1">
          <a:spLocks noChangeArrowheads="1"/>
        </xdr:cNvSpPr>
      </xdr:nvSpPr>
      <xdr:spPr bwMode="auto">
        <a:xfrm>
          <a:off x="2819400" y="15030450"/>
          <a:ext cx="0" cy="55245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2</a:t>
          </a:r>
        </a:p>
        <a:p>
          <a:pPr algn="l" rtl="0">
            <a:defRPr sz="1000"/>
          </a:pPr>
          <a:r>
            <a:rPr lang="en-GB" sz="1400" b="1" i="0" strike="noStrike">
              <a:solidFill>
                <a:srgbClr val="00CCFF"/>
              </a:solidFill>
              <a:latin typeface="Comic Sans MS"/>
            </a:rPr>
            <a:t>4</a:t>
          </a:r>
        </a:p>
      </xdr:txBody>
    </xdr:sp>
    <xdr:clientData/>
  </xdr:twoCellAnchor>
  <xdr:twoCellAnchor>
    <xdr:from>
      <xdr:col>5</xdr:col>
      <xdr:colOff>323850</xdr:colOff>
      <xdr:row>39</xdr:row>
      <xdr:rowOff>95250</xdr:rowOff>
    </xdr:from>
    <xdr:to>
      <xdr:col>7</xdr:col>
      <xdr:colOff>247650</xdr:colOff>
      <xdr:row>42</xdr:row>
      <xdr:rowOff>257175</xdr:rowOff>
    </xdr:to>
    <xdr:pic>
      <xdr:nvPicPr>
        <xdr:cNvPr id="3644930" name="Picture 252"/>
        <xdr:cNvPicPr>
          <a:picLocks noChangeAspect="1" noChangeArrowheads="1"/>
        </xdr:cNvPicPr>
      </xdr:nvPicPr>
      <xdr:blipFill>
        <a:blip xmlns:r="http://schemas.openxmlformats.org/officeDocument/2006/relationships" r:embed="rId5" cstate="print"/>
        <a:srcRect/>
        <a:stretch>
          <a:fillRect/>
        </a:stretch>
      </xdr:blipFill>
      <xdr:spPr bwMode="auto">
        <a:xfrm>
          <a:off x="2085975" y="21297900"/>
          <a:ext cx="628650" cy="1695450"/>
        </a:xfrm>
        <a:prstGeom prst="rect">
          <a:avLst/>
        </a:prstGeom>
        <a:noFill/>
        <a:ln w="9525">
          <a:noFill/>
          <a:miter lim="800000"/>
          <a:headEnd/>
          <a:tailEnd/>
        </a:ln>
      </xdr:spPr>
    </xdr:pic>
    <xdr:clientData/>
  </xdr:twoCellAnchor>
  <xdr:twoCellAnchor>
    <xdr:from>
      <xdr:col>3</xdr:col>
      <xdr:colOff>133350</xdr:colOff>
      <xdr:row>37</xdr:row>
      <xdr:rowOff>257175</xdr:rowOff>
    </xdr:from>
    <xdr:to>
      <xdr:col>4</xdr:col>
      <xdr:colOff>47625</xdr:colOff>
      <xdr:row>39</xdr:row>
      <xdr:rowOff>200025</xdr:rowOff>
    </xdr:to>
    <xdr:sp macro="" textlink="">
      <xdr:nvSpPr>
        <xdr:cNvPr id="29958" name="Text Box 262"/>
        <xdr:cNvSpPr txBox="1">
          <a:spLocks noChangeArrowheads="1"/>
        </xdr:cNvSpPr>
      </xdr:nvSpPr>
      <xdr:spPr bwMode="auto">
        <a:xfrm>
          <a:off x="1190625" y="14068425"/>
          <a:ext cx="266700"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1</a:t>
          </a:r>
        </a:p>
        <a:p>
          <a:pPr algn="l" rtl="0">
            <a:defRPr sz="1000"/>
          </a:pPr>
          <a:r>
            <a:rPr lang="en-GB" sz="1400" b="1" i="0" strike="noStrike">
              <a:solidFill>
                <a:srgbClr val="000000"/>
              </a:solidFill>
              <a:latin typeface="Comic Sans MS"/>
            </a:rPr>
            <a:t>2</a:t>
          </a:r>
        </a:p>
      </xdr:txBody>
    </xdr:sp>
    <xdr:clientData/>
  </xdr:twoCellAnchor>
  <xdr:twoCellAnchor>
    <xdr:from>
      <xdr:col>10</xdr:col>
      <xdr:colOff>457200</xdr:colOff>
      <xdr:row>37</xdr:row>
      <xdr:rowOff>219075</xdr:rowOff>
    </xdr:from>
    <xdr:to>
      <xdr:col>10</xdr:col>
      <xdr:colOff>657225</xdr:colOff>
      <xdr:row>39</xdr:row>
      <xdr:rowOff>161925</xdr:rowOff>
    </xdr:to>
    <xdr:sp macro="" textlink="">
      <xdr:nvSpPr>
        <xdr:cNvPr id="29959" name="Text Box 263"/>
        <xdr:cNvSpPr txBox="1">
          <a:spLocks noChangeArrowheads="1"/>
        </xdr:cNvSpPr>
      </xdr:nvSpPr>
      <xdr:spPr bwMode="auto">
        <a:xfrm>
          <a:off x="3876675" y="14030325"/>
          <a:ext cx="0"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2</a:t>
          </a:r>
        </a:p>
        <a:p>
          <a:pPr algn="l" rtl="0">
            <a:defRPr sz="1000"/>
          </a:pPr>
          <a:r>
            <a:rPr lang="en-GB" sz="1400" b="1" i="0" strike="noStrike">
              <a:solidFill>
                <a:srgbClr val="000000"/>
              </a:solidFill>
              <a:latin typeface="Comic Sans MS"/>
            </a:rPr>
            <a:t>4</a:t>
          </a:r>
        </a:p>
      </xdr:txBody>
    </xdr:sp>
    <xdr:clientData/>
  </xdr:twoCellAnchor>
  <xdr:twoCellAnchor>
    <xdr:from>
      <xdr:col>11</xdr:col>
      <xdr:colOff>152400</xdr:colOff>
      <xdr:row>37</xdr:row>
      <xdr:rowOff>257175</xdr:rowOff>
    </xdr:from>
    <xdr:to>
      <xdr:col>12</xdr:col>
      <xdr:colOff>66675</xdr:colOff>
      <xdr:row>39</xdr:row>
      <xdr:rowOff>200025</xdr:rowOff>
    </xdr:to>
    <xdr:sp macro="" textlink="">
      <xdr:nvSpPr>
        <xdr:cNvPr id="29960" name="Text Box 264"/>
        <xdr:cNvSpPr txBox="1">
          <a:spLocks noChangeArrowheads="1"/>
        </xdr:cNvSpPr>
      </xdr:nvSpPr>
      <xdr:spPr bwMode="auto">
        <a:xfrm>
          <a:off x="4029075" y="14068425"/>
          <a:ext cx="266700"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1</a:t>
          </a:r>
        </a:p>
        <a:p>
          <a:pPr algn="l" rtl="0">
            <a:defRPr sz="1000"/>
          </a:pPr>
          <a:r>
            <a:rPr lang="en-GB" sz="1400" b="1" i="0" strike="noStrike">
              <a:solidFill>
                <a:srgbClr val="000000"/>
              </a:solidFill>
              <a:latin typeface="Comic Sans MS"/>
            </a:rPr>
            <a:t>4</a:t>
          </a:r>
        </a:p>
      </xdr:txBody>
    </xdr:sp>
    <xdr:clientData/>
  </xdr:twoCellAnchor>
  <xdr:twoCellAnchor>
    <xdr:from>
      <xdr:col>2</xdr:col>
      <xdr:colOff>457200</xdr:colOff>
      <xdr:row>18</xdr:row>
      <xdr:rowOff>219075</xdr:rowOff>
    </xdr:from>
    <xdr:to>
      <xdr:col>2</xdr:col>
      <xdr:colOff>657225</xdr:colOff>
      <xdr:row>20</xdr:row>
      <xdr:rowOff>161925</xdr:rowOff>
    </xdr:to>
    <xdr:sp macro="" textlink="">
      <xdr:nvSpPr>
        <xdr:cNvPr id="29969" name="Text Box 273"/>
        <xdr:cNvSpPr txBox="1">
          <a:spLocks noChangeArrowheads="1"/>
        </xdr:cNvSpPr>
      </xdr:nvSpPr>
      <xdr:spPr bwMode="auto">
        <a:xfrm>
          <a:off x="1057275" y="7600950"/>
          <a:ext cx="0"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2</a:t>
          </a:r>
        </a:p>
        <a:p>
          <a:pPr algn="l" rtl="0">
            <a:defRPr sz="1000"/>
          </a:pPr>
          <a:r>
            <a:rPr lang="en-GB" sz="1400" b="1" i="0" strike="noStrike">
              <a:solidFill>
                <a:srgbClr val="000000"/>
              </a:solidFill>
              <a:latin typeface="Comic Sans MS"/>
            </a:rPr>
            <a:t>4</a:t>
          </a:r>
        </a:p>
      </xdr:txBody>
    </xdr:sp>
    <xdr:clientData/>
  </xdr:twoCellAnchor>
  <xdr:twoCellAnchor>
    <xdr:from>
      <xdr:col>0</xdr:col>
      <xdr:colOff>352425</xdr:colOff>
      <xdr:row>28</xdr:row>
      <xdr:rowOff>276225</xdr:rowOff>
    </xdr:from>
    <xdr:to>
      <xdr:col>0</xdr:col>
      <xdr:colOff>571500</xdr:colOff>
      <xdr:row>29</xdr:row>
      <xdr:rowOff>219075</xdr:rowOff>
    </xdr:to>
    <xdr:sp macro="" textlink="">
      <xdr:nvSpPr>
        <xdr:cNvPr id="29971" name="Text Box 275"/>
        <xdr:cNvSpPr txBox="1">
          <a:spLocks noChangeArrowheads="1"/>
        </xdr:cNvSpPr>
      </xdr:nvSpPr>
      <xdr:spPr bwMode="auto">
        <a:xfrm>
          <a:off x="352425" y="11077575"/>
          <a:ext cx="0" cy="55245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2</a:t>
          </a:r>
        </a:p>
        <a:p>
          <a:pPr algn="l" rtl="0">
            <a:defRPr sz="1000"/>
          </a:pPr>
          <a:r>
            <a:rPr lang="en-GB" sz="1400" b="1" i="0" strike="noStrike">
              <a:solidFill>
                <a:srgbClr val="00CCFF"/>
              </a:solidFill>
              <a:latin typeface="Comic Sans MS"/>
            </a:rPr>
            <a:t>4</a:t>
          </a:r>
        </a:p>
      </xdr:txBody>
    </xdr:sp>
    <xdr:clientData/>
  </xdr:twoCellAnchor>
  <xdr:twoCellAnchor>
    <xdr:from>
      <xdr:col>15</xdr:col>
      <xdr:colOff>104775</xdr:colOff>
      <xdr:row>19</xdr:row>
      <xdr:rowOff>285750</xdr:rowOff>
    </xdr:from>
    <xdr:to>
      <xdr:col>17</xdr:col>
      <xdr:colOff>28575</xdr:colOff>
      <xdr:row>23</xdr:row>
      <xdr:rowOff>133350</xdr:rowOff>
    </xdr:to>
    <xdr:pic>
      <xdr:nvPicPr>
        <xdr:cNvPr id="3644936" name="Picture 277"/>
        <xdr:cNvPicPr>
          <a:picLocks noChangeAspect="1" noChangeArrowheads="1"/>
        </xdr:cNvPicPr>
      </xdr:nvPicPr>
      <xdr:blipFill>
        <a:blip xmlns:r="http://schemas.openxmlformats.org/officeDocument/2006/relationships" r:embed="rId5" cstate="print"/>
        <a:srcRect/>
        <a:stretch>
          <a:fillRect/>
        </a:stretch>
      </xdr:blipFill>
      <xdr:spPr bwMode="auto">
        <a:xfrm>
          <a:off x="5391150" y="11249025"/>
          <a:ext cx="628650" cy="1695450"/>
        </a:xfrm>
        <a:prstGeom prst="rect">
          <a:avLst/>
        </a:prstGeom>
        <a:noFill/>
        <a:ln w="9525">
          <a:noFill/>
          <a:miter lim="800000"/>
          <a:headEnd/>
          <a:tailEnd/>
        </a:ln>
      </xdr:spPr>
    </xdr:pic>
    <xdr:clientData/>
  </xdr:twoCellAnchor>
  <xdr:twoCellAnchor>
    <xdr:from>
      <xdr:col>3</xdr:col>
      <xdr:colOff>457200</xdr:colOff>
      <xdr:row>23</xdr:row>
      <xdr:rowOff>219075</xdr:rowOff>
    </xdr:from>
    <xdr:to>
      <xdr:col>3</xdr:col>
      <xdr:colOff>657225</xdr:colOff>
      <xdr:row>27</xdr:row>
      <xdr:rowOff>161925</xdr:rowOff>
    </xdr:to>
    <xdr:sp macro="" textlink="">
      <xdr:nvSpPr>
        <xdr:cNvPr id="29983" name="Text Box 287"/>
        <xdr:cNvSpPr txBox="1">
          <a:spLocks noChangeArrowheads="1"/>
        </xdr:cNvSpPr>
      </xdr:nvSpPr>
      <xdr:spPr bwMode="auto">
        <a:xfrm>
          <a:off x="1409700" y="9763125"/>
          <a:ext cx="0" cy="8858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2</a:t>
          </a:r>
        </a:p>
        <a:p>
          <a:pPr algn="l" rtl="0">
            <a:defRPr sz="1000"/>
          </a:pPr>
          <a:r>
            <a:rPr lang="en-GB" sz="1400" b="1" i="0" strike="noStrike">
              <a:solidFill>
                <a:srgbClr val="000000"/>
              </a:solidFill>
              <a:latin typeface="Comic Sans MS"/>
            </a:rPr>
            <a:t>4</a:t>
          </a:r>
        </a:p>
      </xdr:txBody>
    </xdr:sp>
    <xdr:clientData/>
  </xdr:twoCellAnchor>
  <xdr:twoCellAnchor>
    <xdr:from>
      <xdr:col>3</xdr:col>
      <xdr:colOff>295275</xdr:colOff>
      <xdr:row>25</xdr:row>
      <xdr:rowOff>295275</xdr:rowOff>
    </xdr:from>
    <xdr:to>
      <xdr:col>5</xdr:col>
      <xdr:colOff>28575</xdr:colOff>
      <xdr:row>27</xdr:row>
      <xdr:rowOff>200025</xdr:rowOff>
    </xdr:to>
    <xdr:sp macro="" textlink="">
      <xdr:nvSpPr>
        <xdr:cNvPr id="29984" name="Text Box 288"/>
        <xdr:cNvSpPr txBox="1">
          <a:spLocks noChangeArrowheads="1"/>
        </xdr:cNvSpPr>
      </xdr:nvSpPr>
      <xdr:spPr bwMode="auto">
        <a:xfrm>
          <a:off x="1352550" y="10153650"/>
          <a:ext cx="438150" cy="5334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10</a:t>
          </a:r>
        </a:p>
        <a:p>
          <a:pPr algn="l" rtl="0">
            <a:defRPr sz="1000"/>
          </a:pPr>
          <a:r>
            <a:rPr lang="en-GB" sz="1400" b="1" i="0" strike="noStrike">
              <a:solidFill>
                <a:srgbClr val="000000"/>
              </a:solidFill>
              <a:latin typeface="Comic Sans MS"/>
            </a:rPr>
            <a:t> 8</a:t>
          </a:r>
        </a:p>
      </xdr:txBody>
    </xdr:sp>
    <xdr:clientData/>
  </xdr:twoCellAnchor>
  <xdr:twoCellAnchor>
    <xdr:from>
      <xdr:col>1</xdr:col>
      <xdr:colOff>200025</xdr:colOff>
      <xdr:row>28</xdr:row>
      <xdr:rowOff>28575</xdr:rowOff>
    </xdr:from>
    <xdr:to>
      <xdr:col>1</xdr:col>
      <xdr:colOff>323850</xdr:colOff>
      <xdr:row>28</xdr:row>
      <xdr:rowOff>361950</xdr:rowOff>
    </xdr:to>
    <xdr:sp macro="" textlink="">
      <xdr:nvSpPr>
        <xdr:cNvPr id="29986" name="Text Box 290"/>
        <xdr:cNvSpPr txBox="1">
          <a:spLocks noChangeArrowheads="1"/>
        </xdr:cNvSpPr>
      </xdr:nvSpPr>
      <xdr:spPr bwMode="auto">
        <a:xfrm>
          <a:off x="552450" y="10829925"/>
          <a:ext cx="123825" cy="333375"/>
        </a:xfrm>
        <a:prstGeom prst="rect">
          <a:avLst/>
        </a:prstGeom>
        <a:solidFill>
          <a:srgbClr val="00FF00"/>
        </a:solidFill>
        <a:ln w="9525">
          <a:noFill/>
          <a:miter lim="800000"/>
          <a:headEnd/>
          <a:tailEnd/>
        </a:ln>
        <a:effectLst/>
      </xdr:spPr>
      <xdr:txBody>
        <a:bodyPr vertOverflow="clip" wrap="square" lIns="27432" tIns="32004" rIns="0" bIns="0" anchor="t" upright="1"/>
        <a:lstStyle/>
        <a:p>
          <a:pPr algn="l" rtl="0">
            <a:defRPr sz="1000"/>
          </a:pPr>
          <a:r>
            <a:rPr lang="en-GB" sz="800" b="1" i="0" u="sng" strike="noStrike">
              <a:solidFill>
                <a:srgbClr val="0000FF"/>
              </a:solidFill>
              <a:latin typeface="Comic Sans MS"/>
            </a:rPr>
            <a:t>1</a:t>
          </a:r>
        </a:p>
        <a:p>
          <a:pPr algn="l" rtl="0">
            <a:defRPr sz="1000"/>
          </a:pPr>
          <a:r>
            <a:rPr lang="en-GB" sz="800" b="1" i="0" strike="noStrike">
              <a:solidFill>
                <a:srgbClr val="0000FF"/>
              </a:solidFill>
              <a:latin typeface="Comic Sans MS"/>
            </a:rPr>
            <a:t>8</a:t>
          </a:r>
        </a:p>
      </xdr:txBody>
    </xdr:sp>
    <xdr:clientData/>
  </xdr:twoCellAnchor>
  <xdr:twoCellAnchor>
    <xdr:from>
      <xdr:col>1</xdr:col>
      <xdr:colOff>28575</xdr:colOff>
      <xdr:row>28</xdr:row>
      <xdr:rowOff>257175</xdr:rowOff>
    </xdr:from>
    <xdr:to>
      <xdr:col>1</xdr:col>
      <xdr:colOff>152400</xdr:colOff>
      <xdr:row>28</xdr:row>
      <xdr:rowOff>590550</xdr:rowOff>
    </xdr:to>
    <xdr:sp macro="" textlink="">
      <xdr:nvSpPr>
        <xdr:cNvPr id="29987" name="Text Box 291"/>
        <xdr:cNvSpPr txBox="1">
          <a:spLocks noChangeArrowheads="1"/>
        </xdr:cNvSpPr>
      </xdr:nvSpPr>
      <xdr:spPr bwMode="auto">
        <a:xfrm>
          <a:off x="381000" y="11058525"/>
          <a:ext cx="123825" cy="333375"/>
        </a:xfrm>
        <a:prstGeom prst="rect">
          <a:avLst/>
        </a:prstGeom>
        <a:solidFill>
          <a:srgbClr val="00FF00"/>
        </a:solidFill>
        <a:ln w="9525">
          <a:noFill/>
          <a:miter lim="800000"/>
          <a:headEnd/>
          <a:tailEnd/>
        </a:ln>
        <a:effectLst/>
      </xdr:spPr>
      <xdr:txBody>
        <a:bodyPr vertOverflow="clip" wrap="square" lIns="27432" tIns="32004" rIns="0" bIns="0" anchor="t" upright="1"/>
        <a:lstStyle/>
        <a:p>
          <a:pPr algn="l" rtl="0">
            <a:defRPr sz="1000"/>
          </a:pPr>
          <a:r>
            <a:rPr lang="en-GB" sz="800" b="1" i="0" u="sng" strike="noStrike">
              <a:solidFill>
                <a:srgbClr val="0000FF"/>
              </a:solidFill>
              <a:latin typeface="Comic Sans MS"/>
            </a:rPr>
            <a:t>1</a:t>
          </a:r>
        </a:p>
        <a:p>
          <a:pPr algn="l" rtl="0">
            <a:defRPr sz="1000"/>
          </a:pPr>
          <a:r>
            <a:rPr lang="en-GB" sz="800" b="1" i="0" strike="noStrike">
              <a:solidFill>
                <a:srgbClr val="0000FF"/>
              </a:solidFill>
              <a:latin typeface="Comic Sans MS"/>
            </a:rPr>
            <a:t>8</a:t>
          </a:r>
        </a:p>
      </xdr:txBody>
    </xdr:sp>
    <xdr:clientData/>
  </xdr:twoCellAnchor>
  <xdr:twoCellAnchor>
    <xdr:from>
      <xdr:col>2</xdr:col>
      <xdr:colOff>19050</xdr:colOff>
      <xdr:row>28</xdr:row>
      <xdr:rowOff>257175</xdr:rowOff>
    </xdr:from>
    <xdr:to>
      <xdr:col>2</xdr:col>
      <xdr:colOff>142875</xdr:colOff>
      <xdr:row>28</xdr:row>
      <xdr:rowOff>590550</xdr:rowOff>
    </xdr:to>
    <xdr:sp macro="" textlink="">
      <xdr:nvSpPr>
        <xdr:cNvPr id="29988" name="Text Box 292"/>
        <xdr:cNvSpPr txBox="1">
          <a:spLocks noChangeArrowheads="1"/>
        </xdr:cNvSpPr>
      </xdr:nvSpPr>
      <xdr:spPr bwMode="auto">
        <a:xfrm>
          <a:off x="723900" y="11058525"/>
          <a:ext cx="123825" cy="333375"/>
        </a:xfrm>
        <a:prstGeom prst="rect">
          <a:avLst/>
        </a:prstGeom>
        <a:solidFill>
          <a:srgbClr val="00FF00"/>
        </a:solidFill>
        <a:ln w="9525">
          <a:noFill/>
          <a:miter lim="800000"/>
          <a:headEnd/>
          <a:tailEnd/>
        </a:ln>
        <a:effectLst/>
      </xdr:spPr>
      <xdr:txBody>
        <a:bodyPr vertOverflow="clip" wrap="square" lIns="27432" tIns="32004" rIns="0" bIns="0" anchor="t" upright="1"/>
        <a:lstStyle/>
        <a:p>
          <a:pPr algn="l" rtl="0">
            <a:defRPr sz="1000"/>
          </a:pPr>
          <a:r>
            <a:rPr lang="en-GB" sz="800" b="1" i="0" u="sng" strike="noStrike">
              <a:solidFill>
                <a:srgbClr val="0000FF"/>
              </a:solidFill>
              <a:latin typeface="Comic Sans MS"/>
            </a:rPr>
            <a:t>1</a:t>
          </a:r>
        </a:p>
        <a:p>
          <a:pPr algn="l" rtl="0">
            <a:defRPr sz="1000"/>
          </a:pPr>
          <a:r>
            <a:rPr lang="en-GB" sz="800" b="1" i="0" strike="noStrike">
              <a:solidFill>
                <a:srgbClr val="0000FF"/>
              </a:solidFill>
              <a:latin typeface="Comic Sans MS"/>
            </a:rPr>
            <a:t>8</a:t>
          </a:r>
        </a:p>
      </xdr:txBody>
    </xdr:sp>
    <xdr:clientData/>
  </xdr:twoCellAnchor>
  <xdr:twoCellAnchor>
    <xdr:from>
      <xdr:col>2</xdr:col>
      <xdr:colOff>19050</xdr:colOff>
      <xdr:row>29</xdr:row>
      <xdr:rowOff>266700</xdr:rowOff>
    </xdr:from>
    <xdr:to>
      <xdr:col>2</xdr:col>
      <xdr:colOff>142875</xdr:colOff>
      <xdr:row>29</xdr:row>
      <xdr:rowOff>600075</xdr:rowOff>
    </xdr:to>
    <xdr:sp macro="" textlink="">
      <xdr:nvSpPr>
        <xdr:cNvPr id="29989" name="Text Box 293"/>
        <xdr:cNvSpPr txBox="1">
          <a:spLocks noChangeArrowheads="1"/>
        </xdr:cNvSpPr>
      </xdr:nvSpPr>
      <xdr:spPr bwMode="auto">
        <a:xfrm>
          <a:off x="723900" y="11677650"/>
          <a:ext cx="123825" cy="333375"/>
        </a:xfrm>
        <a:prstGeom prst="rect">
          <a:avLst/>
        </a:prstGeom>
        <a:solidFill>
          <a:srgbClr val="00FF00"/>
        </a:solidFill>
        <a:ln w="9525">
          <a:noFill/>
          <a:miter lim="800000"/>
          <a:headEnd/>
          <a:tailEnd/>
        </a:ln>
        <a:effectLst/>
      </xdr:spPr>
      <xdr:txBody>
        <a:bodyPr vertOverflow="clip" wrap="square" lIns="27432" tIns="32004" rIns="0" bIns="0" anchor="t" upright="1"/>
        <a:lstStyle/>
        <a:p>
          <a:pPr algn="l" rtl="0">
            <a:defRPr sz="1000"/>
          </a:pPr>
          <a:r>
            <a:rPr lang="en-GB" sz="800" b="1" i="0" u="sng" strike="noStrike">
              <a:solidFill>
                <a:srgbClr val="0000FF"/>
              </a:solidFill>
              <a:latin typeface="Comic Sans MS"/>
            </a:rPr>
            <a:t>1</a:t>
          </a:r>
        </a:p>
        <a:p>
          <a:pPr algn="l" rtl="0">
            <a:defRPr sz="1000"/>
          </a:pPr>
          <a:r>
            <a:rPr lang="en-GB" sz="800" b="1" i="0" strike="noStrike">
              <a:solidFill>
                <a:srgbClr val="0000FF"/>
              </a:solidFill>
              <a:latin typeface="Comic Sans MS"/>
            </a:rPr>
            <a:t>8</a:t>
          </a:r>
        </a:p>
      </xdr:txBody>
    </xdr:sp>
    <xdr:clientData/>
  </xdr:twoCellAnchor>
  <xdr:twoCellAnchor>
    <xdr:from>
      <xdr:col>1</xdr:col>
      <xdr:colOff>9525</xdr:colOff>
      <xdr:row>29</xdr:row>
      <xdr:rowOff>266700</xdr:rowOff>
    </xdr:from>
    <xdr:to>
      <xdr:col>1</xdr:col>
      <xdr:colOff>133350</xdr:colOff>
      <xdr:row>29</xdr:row>
      <xdr:rowOff>600075</xdr:rowOff>
    </xdr:to>
    <xdr:sp macro="" textlink="">
      <xdr:nvSpPr>
        <xdr:cNvPr id="29990" name="Text Box 294"/>
        <xdr:cNvSpPr txBox="1">
          <a:spLocks noChangeArrowheads="1"/>
        </xdr:cNvSpPr>
      </xdr:nvSpPr>
      <xdr:spPr bwMode="auto">
        <a:xfrm>
          <a:off x="361950" y="11677650"/>
          <a:ext cx="123825" cy="333375"/>
        </a:xfrm>
        <a:prstGeom prst="rect">
          <a:avLst/>
        </a:prstGeom>
        <a:solidFill>
          <a:srgbClr val="00FF00"/>
        </a:solidFill>
        <a:ln w="9525">
          <a:noFill/>
          <a:miter lim="800000"/>
          <a:headEnd/>
          <a:tailEnd/>
        </a:ln>
        <a:effectLst/>
      </xdr:spPr>
      <xdr:txBody>
        <a:bodyPr vertOverflow="clip" wrap="square" lIns="27432" tIns="32004" rIns="0" bIns="0" anchor="t" upright="1"/>
        <a:lstStyle/>
        <a:p>
          <a:pPr algn="l" rtl="0">
            <a:defRPr sz="1000"/>
          </a:pPr>
          <a:r>
            <a:rPr lang="en-GB" sz="800" b="1" i="0" u="sng" strike="noStrike">
              <a:solidFill>
                <a:srgbClr val="0000FF"/>
              </a:solidFill>
              <a:latin typeface="Comic Sans MS"/>
            </a:rPr>
            <a:t>1</a:t>
          </a:r>
        </a:p>
        <a:p>
          <a:pPr algn="l" rtl="0">
            <a:defRPr sz="1000"/>
          </a:pPr>
          <a:r>
            <a:rPr lang="en-GB" sz="800" b="1" i="0" strike="noStrike">
              <a:solidFill>
                <a:srgbClr val="0000FF"/>
              </a:solidFill>
              <a:latin typeface="Comic Sans MS"/>
            </a:rPr>
            <a:t>8</a:t>
          </a:r>
        </a:p>
      </xdr:txBody>
    </xdr:sp>
    <xdr:clientData/>
  </xdr:twoCellAnchor>
  <xdr:twoCellAnchor>
    <xdr:from>
      <xdr:col>2</xdr:col>
      <xdr:colOff>200025</xdr:colOff>
      <xdr:row>28</xdr:row>
      <xdr:rowOff>28575</xdr:rowOff>
    </xdr:from>
    <xdr:to>
      <xdr:col>2</xdr:col>
      <xdr:colOff>323850</xdr:colOff>
      <xdr:row>28</xdr:row>
      <xdr:rowOff>361950</xdr:rowOff>
    </xdr:to>
    <xdr:sp macro="" textlink="">
      <xdr:nvSpPr>
        <xdr:cNvPr id="29991" name="Text Box 295"/>
        <xdr:cNvSpPr txBox="1">
          <a:spLocks noChangeArrowheads="1"/>
        </xdr:cNvSpPr>
      </xdr:nvSpPr>
      <xdr:spPr bwMode="auto">
        <a:xfrm>
          <a:off x="904875" y="10829925"/>
          <a:ext cx="123825" cy="333375"/>
        </a:xfrm>
        <a:prstGeom prst="rect">
          <a:avLst/>
        </a:prstGeom>
        <a:solidFill>
          <a:srgbClr val="00FF00"/>
        </a:solidFill>
        <a:ln w="9525">
          <a:noFill/>
          <a:miter lim="800000"/>
          <a:headEnd/>
          <a:tailEnd/>
        </a:ln>
        <a:effectLst/>
      </xdr:spPr>
      <xdr:txBody>
        <a:bodyPr vertOverflow="clip" wrap="square" lIns="27432" tIns="32004" rIns="0" bIns="0" anchor="t" upright="1"/>
        <a:lstStyle/>
        <a:p>
          <a:pPr algn="l" rtl="0">
            <a:defRPr sz="1000"/>
          </a:pPr>
          <a:r>
            <a:rPr lang="en-GB" sz="800" b="1" i="0" u="sng" strike="noStrike">
              <a:solidFill>
                <a:srgbClr val="0000FF"/>
              </a:solidFill>
              <a:latin typeface="Comic Sans MS"/>
            </a:rPr>
            <a:t>1</a:t>
          </a:r>
        </a:p>
        <a:p>
          <a:pPr algn="l" rtl="0">
            <a:defRPr sz="1000"/>
          </a:pPr>
          <a:r>
            <a:rPr lang="en-GB" sz="800" b="1" i="0" strike="noStrike">
              <a:solidFill>
                <a:srgbClr val="0000FF"/>
              </a:solidFill>
              <a:latin typeface="Comic Sans MS"/>
            </a:rPr>
            <a:t>8</a:t>
          </a:r>
        </a:p>
      </xdr:txBody>
    </xdr:sp>
    <xdr:clientData/>
  </xdr:twoCellAnchor>
  <xdr:twoCellAnchor>
    <xdr:from>
      <xdr:col>3</xdr:col>
      <xdr:colOff>209550</xdr:colOff>
      <xdr:row>28</xdr:row>
      <xdr:rowOff>9525</xdr:rowOff>
    </xdr:from>
    <xdr:to>
      <xdr:col>3</xdr:col>
      <xdr:colOff>333375</xdr:colOff>
      <xdr:row>28</xdr:row>
      <xdr:rowOff>342900</xdr:rowOff>
    </xdr:to>
    <xdr:sp macro="" textlink="">
      <xdr:nvSpPr>
        <xdr:cNvPr id="29992" name="Text Box 296"/>
        <xdr:cNvSpPr txBox="1">
          <a:spLocks noChangeArrowheads="1"/>
        </xdr:cNvSpPr>
      </xdr:nvSpPr>
      <xdr:spPr bwMode="auto">
        <a:xfrm>
          <a:off x="1266825" y="10810875"/>
          <a:ext cx="123825" cy="333375"/>
        </a:xfrm>
        <a:prstGeom prst="rect">
          <a:avLst/>
        </a:prstGeom>
        <a:solidFill>
          <a:srgbClr val="00FF00"/>
        </a:solidFill>
        <a:ln w="9525">
          <a:noFill/>
          <a:miter lim="800000"/>
          <a:headEnd/>
          <a:tailEnd/>
        </a:ln>
        <a:effectLst/>
      </xdr:spPr>
      <xdr:txBody>
        <a:bodyPr vertOverflow="clip" wrap="square" lIns="27432" tIns="32004" rIns="0" bIns="0" anchor="t" upright="1"/>
        <a:lstStyle/>
        <a:p>
          <a:pPr algn="l" rtl="0">
            <a:defRPr sz="1000"/>
          </a:pPr>
          <a:r>
            <a:rPr lang="en-GB" sz="800" b="1" i="0" u="sng" strike="noStrike">
              <a:solidFill>
                <a:srgbClr val="0000FF"/>
              </a:solidFill>
              <a:latin typeface="Comic Sans MS"/>
            </a:rPr>
            <a:t>1</a:t>
          </a:r>
        </a:p>
        <a:p>
          <a:pPr algn="l" rtl="0">
            <a:defRPr sz="1000"/>
          </a:pPr>
          <a:r>
            <a:rPr lang="en-GB" sz="800" b="1" i="0" strike="noStrike">
              <a:solidFill>
                <a:srgbClr val="0000FF"/>
              </a:solidFill>
              <a:latin typeface="Comic Sans MS"/>
            </a:rPr>
            <a:t>8</a:t>
          </a:r>
        </a:p>
      </xdr:txBody>
    </xdr:sp>
    <xdr:clientData/>
  </xdr:twoCellAnchor>
  <xdr:twoCellAnchor>
    <xdr:from>
      <xdr:col>2</xdr:col>
      <xdr:colOff>200025</xdr:colOff>
      <xdr:row>29</xdr:row>
      <xdr:rowOff>28575</xdr:rowOff>
    </xdr:from>
    <xdr:to>
      <xdr:col>2</xdr:col>
      <xdr:colOff>323850</xdr:colOff>
      <xdr:row>29</xdr:row>
      <xdr:rowOff>361950</xdr:rowOff>
    </xdr:to>
    <xdr:sp macro="" textlink="">
      <xdr:nvSpPr>
        <xdr:cNvPr id="29993" name="Text Box 297"/>
        <xdr:cNvSpPr txBox="1">
          <a:spLocks noChangeArrowheads="1"/>
        </xdr:cNvSpPr>
      </xdr:nvSpPr>
      <xdr:spPr bwMode="auto">
        <a:xfrm>
          <a:off x="904875" y="11439525"/>
          <a:ext cx="123825" cy="333375"/>
        </a:xfrm>
        <a:prstGeom prst="rect">
          <a:avLst/>
        </a:prstGeom>
        <a:solidFill>
          <a:srgbClr val="00FF00"/>
        </a:solidFill>
        <a:ln w="9525">
          <a:noFill/>
          <a:miter lim="800000"/>
          <a:headEnd/>
          <a:tailEnd/>
        </a:ln>
        <a:effectLst/>
      </xdr:spPr>
      <xdr:txBody>
        <a:bodyPr vertOverflow="clip" wrap="square" lIns="27432" tIns="32004" rIns="0" bIns="0" anchor="t" upright="1"/>
        <a:lstStyle/>
        <a:p>
          <a:pPr algn="l" rtl="0">
            <a:defRPr sz="1000"/>
          </a:pPr>
          <a:r>
            <a:rPr lang="en-GB" sz="800" b="1" i="0" u="sng" strike="noStrike">
              <a:solidFill>
                <a:srgbClr val="0000FF"/>
              </a:solidFill>
              <a:latin typeface="Comic Sans MS"/>
            </a:rPr>
            <a:t>1</a:t>
          </a:r>
        </a:p>
        <a:p>
          <a:pPr algn="l" rtl="0">
            <a:defRPr sz="1000"/>
          </a:pPr>
          <a:r>
            <a:rPr lang="en-GB" sz="800" b="1" i="0" strike="noStrike">
              <a:solidFill>
                <a:srgbClr val="0000FF"/>
              </a:solidFill>
              <a:latin typeface="Comic Sans MS"/>
            </a:rPr>
            <a:t>8</a:t>
          </a:r>
        </a:p>
      </xdr:txBody>
    </xdr:sp>
    <xdr:clientData/>
  </xdr:twoCellAnchor>
  <xdr:twoCellAnchor>
    <xdr:from>
      <xdr:col>3</xdr:col>
      <xdr:colOff>19050</xdr:colOff>
      <xdr:row>28</xdr:row>
      <xdr:rowOff>257175</xdr:rowOff>
    </xdr:from>
    <xdr:to>
      <xdr:col>3</xdr:col>
      <xdr:colOff>142875</xdr:colOff>
      <xdr:row>28</xdr:row>
      <xdr:rowOff>590550</xdr:rowOff>
    </xdr:to>
    <xdr:sp macro="" textlink="">
      <xdr:nvSpPr>
        <xdr:cNvPr id="29994" name="Text Box 298"/>
        <xdr:cNvSpPr txBox="1">
          <a:spLocks noChangeArrowheads="1"/>
        </xdr:cNvSpPr>
      </xdr:nvSpPr>
      <xdr:spPr bwMode="auto">
        <a:xfrm>
          <a:off x="1076325" y="11058525"/>
          <a:ext cx="123825" cy="333375"/>
        </a:xfrm>
        <a:prstGeom prst="rect">
          <a:avLst/>
        </a:prstGeom>
        <a:solidFill>
          <a:srgbClr val="00FF00"/>
        </a:solidFill>
        <a:ln w="9525">
          <a:noFill/>
          <a:miter lim="800000"/>
          <a:headEnd/>
          <a:tailEnd/>
        </a:ln>
        <a:effectLst/>
      </xdr:spPr>
      <xdr:txBody>
        <a:bodyPr vertOverflow="clip" wrap="square" lIns="27432" tIns="32004" rIns="0" bIns="0" anchor="t" upright="1"/>
        <a:lstStyle/>
        <a:p>
          <a:pPr algn="l" rtl="0">
            <a:defRPr sz="1000"/>
          </a:pPr>
          <a:r>
            <a:rPr lang="en-GB" sz="800" b="1" i="0" u="sng" strike="noStrike">
              <a:solidFill>
                <a:srgbClr val="0000FF"/>
              </a:solidFill>
              <a:latin typeface="Comic Sans MS"/>
            </a:rPr>
            <a:t>1</a:t>
          </a:r>
        </a:p>
        <a:p>
          <a:pPr algn="l" rtl="0">
            <a:defRPr sz="1000"/>
          </a:pPr>
          <a:r>
            <a:rPr lang="en-GB" sz="800" b="1" i="0" strike="noStrike">
              <a:solidFill>
                <a:srgbClr val="0000FF"/>
              </a:solidFill>
              <a:latin typeface="Comic Sans MS"/>
            </a:rPr>
            <a:t>8</a:t>
          </a:r>
        </a:p>
      </xdr:txBody>
    </xdr:sp>
    <xdr:clientData/>
  </xdr:twoCellAnchor>
  <xdr:twoCellAnchor>
    <xdr:from>
      <xdr:col>1</xdr:col>
      <xdr:colOff>209550</xdr:colOff>
      <xdr:row>29</xdr:row>
      <xdr:rowOff>28575</xdr:rowOff>
    </xdr:from>
    <xdr:to>
      <xdr:col>1</xdr:col>
      <xdr:colOff>333375</xdr:colOff>
      <xdr:row>29</xdr:row>
      <xdr:rowOff>361950</xdr:rowOff>
    </xdr:to>
    <xdr:sp macro="" textlink="">
      <xdr:nvSpPr>
        <xdr:cNvPr id="29995" name="Text Box 299"/>
        <xdr:cNvSpPr txBox="1">
          <a:spLocks noChangeArrowheads="1"/>
        </xdr:cNvSpPr>
      </xdr:nvSpPr>
      <xdr:spPr bwMode="auto">
        <a:xfrm>
          <a:off x="561975" y="11439525"/>
          <a:ext cx="123825" cy="333375"/>
        </a:xfrm>
        <a:prstGeom prst="rect">
          <a:avLst/>
        </a:prstGeom>
        <a:solidFill>
          <a:srgbClr val="00FF00"/>
        </a:solidFill>
        <a:ln w="9525">
          <a:noFill/>
          <a:miter lim="800000"/>
          <a:headEnd/>
          <a:tailEnd/>
        </a:ln>
        <a:effectLst/>
      </xdr:spPr>
      <xdr:txBody>
        <a:bodyPr vertOverflow="clip" wrap="square" lIns="27432" tIns="32004" rIns="0" bIns="0" anchor="t" upright="1"/>
        <a:lstStyle/>
        <a:p>
          <a:pPr algn="l" rtl="0">
            <a:defRPr sz="1000"/>
          </a:pPr>
          <a:r>
            <a:rPr lang="en-GB" sz="800" b="1" i="0" u="sng" strike="noStrike">
              <a:solidFill>
                <a:srgbClr val="0000FF"/>
              </a:solidFill>
              <a:latin typeface="Comic Sans MS"/>
            </a:rPr>
            <a:t>1</a:t>
          </a:r>
        </a:p>
        <a:p>
          <a:pPr algn="l" rtl="0">
            <a:defRPr sz="1000"/>
          </a:pPr>
          <a:r>
            <a:rPr lang="en-GB" sz="800" b="1" i="0" strike="noStrike">
              <a:solidFill>
                <a:srgbClr val="0000FF"/>
              </a:solidFill>
              <a:latin typeface="Comic Sans MS"/>
            </a:rPr>
            <a:t>8</a:t>
          </a:r>
        </a:p>
      </xdr:txBody>
    </xdr:sp>
    <xdr:clientData/>
  </xdr:twoCellAnchor>
  <xdr:twoCellAnchor>
    <xdr:from>
      <xdr:col>4</xdr:col>
      <xdr:colOff>76200</xdr:colOff>
      <xdr:row>28</xdr:row>
      <xdr:rowOff>390525</xdr:rowOff>
    </xdr:from>
    <xdr:to>
      <xdr:col>4</xdr:col>
      <xdr:colOff>295275</xdr:colOff>
      <xdr:row>29</xdr:row>
      <xdr:rowOff>333375</xdr:rowOff>
    </xdr:to>
    <xdr:sp macro="" textlink="">
      <xdr:nvSpPr>
        <xdr:cNvPr id="29996" name="Text Box 300"/>
        <xdr:cNvSpPr txBox="1">
          <a:spLocks noChangeArrowheads="1"/>
        </xdr:cNvSpPr>
      </xdr:nvSpPr>
      <xdr:spPr bwMode="auto">
        <a:xfrm>
          <a:off x="1485900" y="11191875"/>
          <a:ext cx="219075" cy="5524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FF0000"/>
              </a:solidFill>
              <a:latin typeface="Comic Sans MS"/>
            </a:rPr>
            <a:t>=</a:t>
          </a:r>
        </a:p>
      </xdr:txBody>
    </xdr:sp>
    <xdr:clientData/>
  </xdr:twoCellAnchor>
  <xdr:twoCellAnchor>
    <xdr:from>
      <xdr:col>5</xdr:col>
      <xdr:colOff>0</xdr:colOff>
      <xdr:row>28</xdr:row>
      <xdr:rowOff>371475</xdr:rowOff>
    </xdr:from>
    <xdr:to>
      <xdr:col>5</xdr:col>
      <xdr:colOff>495300</xdr:colOff>
      <xdr:row>29</xdr:row>
      <xdr:rowOff>333375</xdr:rowOff>
    </xdr:to>
    <xdr:sp macro="" textlink="">
      <xdr:nvSpPr>
        <xdr:cNvPr id="29997" name="Text Box 301"/>
        <xdr:cNvSpPr txBox="1">
          <a:spLocks noChangeArrowheads="1"/>
        </xdr:cNvSpPr>
      </xdr:nvSpPr>
      <xdr:spPr bwMode="auto">
        <a:xfrm>
          <a:off x="1762125" y="11172825"/>
          <a:ext cx="352425"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10</a:t>
          </a:r>
        </a:p>
        <a:p>
          <a:pPr algn="l" rtl="0">
            <a:defRPr sz="1000"/>
          </a:pPr>
          <a:r>
            <a:rPr lang="en-GB" sz="1400" b="1" i="0" strike="noStrike">
              <a:solidFill>
                <a:srgbClr val="000000"/>
              </a:solidFill>
              <a:latin typeface="Comic Sans MS"/>
            </a:rPr>
            <a:t> 8</a:t>
          </a:r>
        </a:p>
      </xdr:txBody>
    </xdr:sp>
    <xdr:clientData/>
  </xdr:twoCellAnchor>
  <xdr:twoCellAnchor>
    <xdr:from>
      <xdr:col>0</xdr:col>
      <xdr:colOff>352425</xdr:colOff>
      <xdr:row>21</xdr:row>
      <xdr:rowOff>276225</xdr:rowOff>
    </xdr:from>
    <xdr:to>
      <xdr:col>0</xdr:col>
      <xdr:colOff>571500</xdr:colOff>
      <xdr:row>22</xdr:row>
      <xdr:rowOff>219075</xdr:rowOff>
    </xdr:to>
    <xdr:sp macro="" textlink="">
      <xdr:nvSpPr>
        <xdr:cNvPr id="29998" name="Text Box 302"/>
        <xdr:cNvSpPr txBox="1">
          <a:spLocks noChangeArrowheads="1"/>
        </xdr:cNvSpPr>
      </xdr:nvSpPr>
      <xdr:spPr bwMode="auto">
        <a:xfrm>
          <a:off x="352425" y="8601075"/>
          <a:ext cx="0" cy="55245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2</a:t>
          </a:r>
        </a:p>
        <a:p>
          <a:pPr algn="l" rtl="0">
            <a:defRPr sz="1000"/>
          </a:pPr>
          <a:r>
            <a:rPr lang="en-GB" sz="1400" b="1" i="0" strike="noStrike">
              <a:solidFill>
                <a:srgbClr val="00CCFF"/>
              </a:solidFill>
              <a:latin typeface="Comic Sans MS"/>
            </a:rPr>
            <a:t>4</a:t>
          </a:r>
        </a:p>
      </xdr:txBody>
    </xdr:sp>
    <xdr:clientData/>
  </xdr:twoCellAnchor>
  <xdr:twoCellAnchor>
    <xdr:from>
      <xdr:col>1</xdr:col>
      <xdr:colOff>76200</xdr:colOff>
      <xdr:row>21</xdr:row>
      <xdr:rowOff>28575</xdr:rowOff>
    </xdr:from>
    <xdr:to>
      <xdr:col>1</xdr:col>
      <xdr:colOff>295275</xdr:colOff>
      <xdr:row>21</xdr:row>
      <xdr:rowOff>571500</xdr:rowOff>
    </xdr:to>
    <xdr:sp macro="" textlink="">
      <xdr:nvSpPr>
        <xdr:cNvPr id="29999" name="Text Box 303"/>
        <xdr:cNvSpPr txBox="1">
          <a:spLocks noChangeArrowheads="1"/>
        </xdr:cNvSpPr>
      </xdr:nvSpPr>
      <xdr:spPr bwMode="auto">
        <a:xfrm>
          <a:off x="428625" y="8353425"/>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4</a:t>
          </a:r>
        </a:p>
      </xdr:txBody>
    </xdr:sp>
    <xdr:clientData/>
  </xdr:twoCellAnchor>
  <xdr:twoCellAnchor>
    <xdr:from>
      <xdr:col>1</xdr:col>
      <xdr:colOff>76200</xdr:colOff>
      <xdr:row>22</xdr:row>
      <xdr:rowOff>28575</xdr:rowOff>
    </xdr:from>
    <xdr:to>
      <xdr:col>1</xdr:col>
      <xdr:colOff>295275</xdr:colOff>
      <xdr:row>22</xdr:row>
      <xdr:rowOff>571500</xdr:rowOff>
    </xdr:to>
    <xdr:sp macro="" textlink="">
      <xdr:nvSpPr>
        <xdr:cNvPr id="30000" name="Text Box 304"/>
        <xdr:cNvSpPr txBox="1">
          <a:spLocks noChangeArrowheads="1"/>
        </xdr:cNvSpPr>
      </xdr:nvSpPr>
      <xdr:spPr bwMode="auto">
        <a:xfrm>
          <a:off x="428625" y="8963025"/>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4</a:t>
          </a:r>
        </a:p>
      </xdr:txBody>
    </xdr:sp>
    <xdr:clientData/>
  </xdr:twoCellAnchor>
  <xdr:twoCellAnchor>
    <xdr:from>
      <xdr:col>2</xdr:col>
      <xdr:colOff>76200</xdr:colOff>
      <xdr:row>21</xdr:row>
      <xdr:rowOff>28575</xdr:rowOff>
    </xdr:from>
    <xdr:to>
      <xdr:col>2</xdr:col>
      <xdr:colOff>295275</xdr:colOff>
      <xdr:row>21</xdr:row>
      <xdr:rowOff>571500</xdr:rowOff>
    </xdr:to>
    <xdr:sp macro="" textlink="">
      <xdr:nvSpPr>
        <xdr:cNvPr id="30001" name="Text Box 305"/>
        <xdr:cNvSpPr txBox="1">
          <a:spLocks noChangeArrowheads="1"/>
        </xdr:cNvSpPr>
      </xdr:nvSpPr>
      <xdr:spPr bwMode="auto">
        <a:xfrm>
          <a:off x="781050" y="8353425"/>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4</a:t>
          </a:r>
        </a:p>
      </xdr:txBody>
    </xdr:sp>
    <xdr:clientData/>
  </xdr:twoCellAnchor>
  <xdr:twoCellAnchor>
    <xdr:from>
      <xdr:col>2</xdr:col>
      <xdr:colOff>76200</xdr:colOff>
      <xdr:row>22</xdr:row>
      <xdr:rowOff>28575</xdr:rowOff>
    </xdr:from>
    <xdr:to>
      <xdr:col>2</xdr:col>
      <xdr:colOff>295275</xdr:colOff>
      <xdr:row>22</xdr:row>
      <xdr:rowOff>571500</xdr:rowOff>
    </xdr:to>
    <xdr:sp macro="" textlink="">
      <xdr:nvSpPr>
        <xdr:cNvPr id="30002" name="Text Box 306"/>
        <xdr:cNvSpPr txBox="1">
          <a:spLocks noChangeArrowheads="1"/>
        </xdr:cNvSpPr>
      </xdr:nvSpPr>
      <xdr:spPr bwMode="auto">
        <a:xfrm>
          <a:off x="781050" y="8963025"/>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4</a:t>
          </a:r>
        </a:p>
      </xdr:txBody>
    </xdr:sp>
    <xdr:clientData/>
  </xdr:twoCellAnchor>
  <xdr:twoCellAnchor>
    <xdr:from>
      <xdr:col>3</xdr:col>
      <xdr:colOff>47625</xdr:colOff>
      <xdr:row>21</xdr:row>
      <xdr:rowOff>28575</xdr:rowOff>
    </xdr:from>
    <xdr:to>
      <xdr:col>3</xdr:col>
      <xdr:colOff>266700</xdr:colOff>
      <xdr:row>21</xdr:row>
      <xdr:rowOff>571500</xdr:rowOff>
    </xdr:to>
    <xdr:sp macro="" textlink="">
      <xdr:nvSpPr>
        <xdr:cNvPr id="30003" name="Text Box 307"/>
        <xdr:cNvSpPr txBox="1">
          <a:spLocks noChangeArrowheads="1"/>
        </xdr:cNvSpPr>
      </xdr:nvSpPr>
      <xdr:spPr bwMode="auto">
        <a:xfrm>
          <a:off x="1104900" y="8353425"/>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4</a:t>
          </a:r>
        </a:p>
      </xdr:txBody>
    </xdr:sp>
    <xdr:clientData/>
  </xdr:twoCellAnchor>
  <xdr:twoCellAnchor>
    <xdr:from>
      <xdr:col>4</xdr:col>
      <xdr:colOff>152400</xdr:colOff>
      <xdr:row>21</xdr:row>
      <xdr:rowOff>390525</xdr:rowOff>
    </xdr:from>
    <xdr:to>
      <xdr:col>5</xdr:col>
      <xdr:colOff>19050</xdr:colOff>
      <xdr:row>22</xdr:row>
      <xdr:rowOff>333375</xdr:rowOff>
    </xdr:to>
    <xdr:sp macro="" textlink="">
      <xdr:nvSpPr>
        <xdr:cNvPr id="30004" name="Text Box 308"/>
        <xdr:cNvSpPr txBox="1">
          <a:spLocks noChangeArrowheads="1"/>
        </xdr:cNvSpPr>
      </xdr:nvSpPr>
      <xdr:spPr bwMode="auto">
        <a:xfrm>
          <a:off x="1562100" y="8715375"/>
          <a:ext cx="219075" cy="5524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FF0000"/>
              </a:solidFill>
              <a:latin typeface="Comic Sans MS"/>
            </a:rPr>
            <a:t>=</a:t>
          </a:r>
        </a:p>
      </xdr:txBody>
    </xdr:sp>
    <xdr:clientData/>
  </xdr:twoCellAnchor>
  <xdr:twoCellAnchor>
    <xdr:from>
      <xdr:col>3</xdr:col>
      <xdr:colOff>457200</xdr:colOff>
      <xdr:row>18</xdr:row>
      <xdr:rowOff>219075</xdr:rowOff>
    </xdr:from>
    <xdr:to>
      <xdr:col>3</xdr:col>
      <xdr:colOff>657225</xdr:colOff>
      <xdr:row>20</xdr:row>
      <xdr:rowOff>161925</xdr:rowOff>
    </xdr:to>
    <xdr:sp macro="" textlink="">
      <xdr:nvSpPr>
        <xdr:cNvPr id="30005" name="Text Box 309"/>
        <xdr:cNvSpPr txBox="1">
          <a:spLocks noChangeArrowheads="1"/>
        </xdr:cNvSpPr>
      </xdr:nvSpPr>
      <xdr:spPr bwMode="auto">
        <a:xfrm>
          <a:off x="1409700" y="7600950"/>
          <a:ext cx="0"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2</a:t>
          </a:r>
        </a:p>
        <a:p>
          <a:pPr algn="l" rtl="0">
            <a:defRPr sz="1000"/>
          </a:pPr>
          <a:r>
            <a:rPr lang="en-GB" sz="1400" b="1" i="0" strike="noStrike">
              <a:solidFill>
                <a:srgbClr val="000000"/>
              </a:solidFill>
              <a:latin typeface="Comic Sans MS"/>
            </a:rPr>
            <a:t>4</a:t>
          </a:r>
        </a:p>
      </xdr:txBody>
    </xdr:sp>
    <xdr:clientData/>
  </xdr:twoCellAnchor>
  <xdr:twoCellAnchor>
    <xdr:from>
      <xdr:col>3</xdr:col>
      <xdr:colOff>295275</xdr:colOff>
      <xdr:row>18</xdr:row>
      <xdr:rowOff>257175</xdr:rowOff>
    </xdr:from>
    <xdr:to>
      <xdr:col>4</xdr:col>
      <xdr:colOff>209550</xdr:colOff>
      <xdr:row>20</xdr:row>
      <xdr:rowOff>200025</xdr:rowOff>
    </xdr:to>
    <xdr:sp macro="" textlink="">
      <xdr:nvSpPr>
        <xdr:cNvPr id="30006" name="Text Box 310"/>
        <xdr:cNvSpPr txBox="1">
          <a:spLocks noChangeArrowheads="1"/>
        </xdr:cNvSpPr>
      </xdr:nvSpPr>
      <xdr:spPr bwMode="auto">
        <a:xfrm>
          <a:off x="1352550" y="7639050"/>
          <a:ext cx="266700"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5</a:t>
          </a:r>
        </a:p>
        <a:p>
          <a:pPr algn="l" rtl="0">
            <a:defRPr sz="1000"/>
          </a:pPr>
          <a:r>
            <a:rPr lang="en-GB" sz="1400" b="1" i="0" strike="noStrike">
              <a:solidFill>
                <a:srgbClr val="000000"/>
              </a:solidFill>
              <a:latin typeface="Comic Sans MS"/>
            </a:rPr>
            <a:t>4</a:t>
          </a:r>
        </a:p>
      </xdr:txBody>
    </xdr:sp>
    <xdr:clientData/>
  </xdr:twoCellAnchor>
  <xdr:twoCellAnchor>
    <xdr:from>
      <xdr:col>5</xdr:col>
      <xdr:colOff>28575</xdr:colOff>
      <xdr:row>21</xdr:row>
      <xdr:rowOff>352425</xdr:rowOff>
    </xdr:from>
    <xdr:to>
      <xdr:col>5</xdr:col>
      <xdr:colOff>295275</xdr:colOff>
      <xdr:row>22</xdr:row>
      <xdr:rowOff>314325</xdr:rowOff>
    </xdr:to>
    <xdr:sp macro="" textlink="">
      <xdr:nvSpPr>
        <xdr:cNvPr id="30007" name="Text Box 311"/>
        <xdr:cNvSpPr txBox="1">
          <a:spLocks noChangeArrowheads="1"/>
        </xdr:cNvSpPr>
      </xdr:nvSpPr>
      <xdr:spPr bwMode="auto">
        <a:xfrm>
          <a:off x="1790700" y="8677275"/>
          <a:ext cx="266700"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5</a:t>
          </a:r>
        </a:p>
        <a:p>
          <a:pPr algn="l" rtl="0">
            <a:defRPr sz="1000"/>
          </a:pPr>
          <a:r>
            <a:rPr lang="en-GB" sz="1400" b="1" i="0" strike="noStrike">
              <a:solidFill>
                <a:srgbClr val="000000"/>
              </a:solidFill>
              <a:latin typeface="Comic Sans MS"/>
            </a:rPr>
            <a:t>4</a:t>
          </a:r>
        </a:p>
      </xdr:txBody>
    </xdr:sp>
    <xdr:clientData/>
  </xdr:twoCellAnchor>
  <xdr:twoCellAnchor>
    <xdr:from>
      <xdr:col>6</xdr:col>
      <xdr:colOff>76200</xdr:colOff>
      <xdr:row>21</xdr:row>
      <xdr:rowOff>304800</xdr:rowOff>
    </xdr:from>
    <xdr:to>
      <xdr:col>7</xdr:col>
      <xdr:colOff>104775</xdr:colOff>
      <xdr:row>22</xdr:row>
      <xdr:rowOff>238125</xdr:rowOff>
    </xdr:to>
    <xdr:sp macro="" textlink="">
      <xdr:nvSpPr>
        <xdr:cNvPr id="30008" name="Text Box 312"/>
        <xdr:cNvSpPr txBox="1">
          <a:spLocks noChangeArrowheads="1"/>
        </xdr:cNvSpPr>
      </xdr:nvSpPr>
      <xdr:spPr bwMode="auto">
        <a:xfrm>
          <a:off x="2190750" y="8629650"/>
          <a:ext cx="381000" cy="542925"/>
        </a:xfrm>
        <a:prstGeom prst="rect">
          <a:avLst/>
        </a:prstGeom>
        <a:solidFill>
          <a:srgbClr val="FFFF00"/>
        </a:solidFill>
        <a:ln w="9525">
          <a:noFill/>
          <a:miter lim="800000"/>
          <a:headEnd/>
          <a:tailEnd/>
        </a:ln>
        <a:effectLst/>
      </xdr:spPr>
      <xdr:txBody>
        <a:bodyPr vertOverflow="clip" wrap="square" lIns="64008" tIns="73152" rIns="0" bIns="0" anchor="t" upright="1"/>
        <a:lstStyle/>
        <a:p>
          <a:pPr algn="l" rtl="0">
            <a:defRPr sz="1000"/>
          </a:pPr>
          <a:r>
            <a:rPr lang="en-GB" sz="2600" b="1" i="0" strike="noStrike">
              <a:solidFill>
                <a:srgbClr val="FF0000"/>
              </a:solidFill>
              <a:latin typeface="Comic Sans MS"/>
            </a:rPr>
            <a:t>=</a:t>
          </a:r>
        </a:p>
      </xdr:txBody>
    </xdr:sp>
    <xdr:clientData/>
  </xdr:twoCellAnchor>
  <xdr:twoCellAnchor>
    <xdr:from>
      <xdr:col>8</xdr:col>
      <xdr:colOff>47625</xdr:colOff>
      <xdr:row>21</xdr:row>
      <xdr:rowOff>66675</xdr:rowOff>
    </xdr:from>
    <xdr:to>
      <xdr:col>9</xdr:col>
      <xdr:colOff>295275</xdr:colOff>
      <xdr:row>22</xdr:row>
      <xdr:rowOff>571500</xdr:rowOff>
    </xdr:to>
    <xdr:sp macro="" textlink="">
      <xdr:nvSpPr>
        <xdr:cNvPr id="30009" name="Text Box 313"/>
        <xdr:cNvSpPr txBox="1">
          <a:spLocks noChangeArrowheads="1"/>
        </xdr:cNvSpPr>
      </xdr:nvSpPr>
      <xdr:spPr bwMode="auto">
        <a:xfrm>
          <a:off x="2867025" y="8391525"/>
          <a:ext cx="600075" cy="1114425"/>
        </a:xfrm>
        <a:prstGeom prst="rect">
          <a:avLst/>
        </a:prstGeom>
        <a:solidFill>
          <a:srgbClr val="00FF00"/>
        </a:solidFill>
        <a:ln w="9525">
          <a:noFill/>
          <a:miter lim="800000"/>
          <a:headEnd/>
          <a:tailEnd/>
        </a:ln>
        <a:effectLst/>
      </xdr:spPr>
      <xdr:txBody>
        <a:bodyPr vertOverflow="clip" wrap="square" lIns="36576" tIns="41148" rIns="36576" bIns="41148" anchor="ctr" upright="1"/>
        <a:lstStyle/>
        <a:p>
          <a:pPr algn="ctr" rtl="0">
            <a:defRPr sz="1000"/>
          </a:pPr>
          <a:r>
            <a:rPr lang="el-GR" sz="1200" b="1" i="0" strike="noStrike">
              <a:solidFill>
                <a:srgbClr val="0000FF"/>
              </a:solidFill>
              <a:latin typeface="Comic Sans MS"/>
            </a:rPr>
            <a:t>1 </a:t>
          </a:r>
          <a:r>
            <a:rPr lang="el-GR" sz="1100" b="1" i="0" strike="noStrike">
              <a:solidFill>
                <a:srgbClr val="0000FF"/>
              </a:solidFill>
              <a:latin typeface="Comic Sans MS"/>
            </a:rPr>
            <a:t>ακέραια</a:t>
          </a:r>
          <a:r>
            <a:rPr lang="el-GR" sz="1200" b="1" i="0" strike="noStrike">
              <a:solidFill>
                <a:srgbClr val="0000FF"/>
              </a:solidFill>
              <a:latin typeface="Comic Sans MS"/>
            </a:rPr>
            <a:t> μονάδα</a:t>
          </a:r>
        </a:p>
      </xdr:txBody>
    </xdr:sp>
    <xdr:clientData/>
  </xdr:twoCellAnchor>
  <xdr:twoCellAnchor>
    <xdr:from>
      <xdr:col>11</xdr:col>
      <xdr:colOff>66675</xdr:colOff>
      <xdr:row>21</xdr:row>
      <xdr:rowOff>47625</xdr:rowOff>
    </xdr:from>
    <xdr:to>
      <xdr:col>11</xdr:col>
      <xdr:colOff>285750</xdr:colOff>
      <xdr:row>21</xdr:row>
      <xdr:rowOff>590550</xdr:rowOff>
    </xdr:to>
    <xdr:sp macro="" textlink="">
      <xdr:nvSpPr>
        <xdr:cNvPr id="30010" name="Text Box 314"/>
        <xdr:cNvSpPr txBox="1">
          <a:spLocks noChangeArrowheads="1"/>
        </xdr:cNvSpPr>
      </xdr:nvSpPr>
      <xdr:spPr bwMode="auto">
        <a:xfrm>
          <a:off x="3943350" y="8372475"/>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4</a:t>
          </a:r>
        </a:p>
      </xdr:txBody>
    </xdr:sp>
    <xdr:clientData/>
  </xdr:twoCellAnchor>
  <xdr:twoCellAnchor>
    <xdr:from>
      <xdr:col>6</xdr:col>
      <xdr:colOff>28575</xdr:colOff>
      <xdr:row>28</xdr:row>
      <xdr:rowOff>314325</xdr:rowOff>
    </xdr:from>
    <xdr:to>
      <xdr:col>7</xdr:col>
      <xdr:colOff>57150</xdr:colOff>
      <xdr:row>29</xdr:row>
      <xdr:rowOff>257175</xdr:rowOff>
    </xdr:to>
    <xdr:sp macro="" textlink="">
      <xdr:nvSpPr>
        <xdr:cNvPr id="30011" name="Text Box 315"/>
        <xdr:cNvSpPr txBox="1">
          <a:spLocks noChangeArrowheads="1"/>
        </xdr:cNvSpPr>
      </xdr:nvSpPr>
      <xdr:spPr bwMode="auto">
        <a:xfrm>
          <a:off x="2143125" y="11115675"/>
          <a:ext cx="381000" cy="552450"/>
        </a:xfrm>
        <a:prstGeom prst="rect">
          <a:avLst/>
        </a:prstGeom>
        <a:solidFill>
          <a:srgbClr val="FFFF00"/>
        </a:solidFill>
        <a:ln w="9525">
          <a:noFill/>
          <a:miter lim="800000"/>
          <a:headEnd/>
          <a:tailEnd/>
        </a:ln>
        <a:effectLst/>
      </xdr:spPr>
      <xdr:txBody>
        <a:bodyPr vertOverflow="clip" wrap="square" lIns="64008" tIns="73152" rIns="0" bIns="0" anchor="t" upright="1"/>
        <a:lstStyle/>
        <a:p>
          <a:pPr algn="l" rtl="0">
            <a:defRPr sz="1000"/>
          </a:pPr>
          <a:r>
            <a:rPr lang="en-GB" sz="2600" b="1" i="0" strike="noStrike">
              <a:solidFill>
                <a:srgbClr val="FF0000"/>
              </a:solidFill>
              <a:latin typeface="Comic Sans MS"/>
            </a:rPr>
            <a:t>=</a:t>
          </a:r>
        </a:p>
      </xdr:txBody>
    </xdr:sp>
    <xdr:clientData/>
  </xdr:twoCellAnchor>
  <xdr:twoCellAnchor>
    <xdr:from>
      <xdr:col>8</xdr:col>
      <xdr:colOff>47625</xdr:colOff>
      <xdr:row>28</xdr:row>
      <xdr:rowOff>66675</xdr:rowOff>
    </xdr:from>
    <xdr:to>
      <xdr:col>9</xdr:col>
      <xdr:colOff>295275</xdr:colOff>
      <xdr:row>29</xdr:row>
      <xdr:rowOff>571500</xdr:rowOff>
    </xdr:to>
    <xdr:sp macro="" textlink="">
      <xdr:nvSpPr>
        <xdr:cNvPr id="30012" name="Text Box 316"/>
        <xdr:cNvSpPr txBox="1">
          <a:spLocks noChangeArrowheads="1"/>
        </xdr:cNvSpPr>
      </xdr:nvSpPr>
      <xdr:spPr bwMode="auto">
        <a:xfrm>
          <a:off x="2867025" y="10868025"/>
          <a:ext cx="600075" cy="1114425"/>
        </a:xfrm>
        <a:prstGeom prst="rect">
          <a:avLst/>
        </a:prstGeom>
        <a:solidFill>
          <a:srgbClr val="00FF00"/>
        </a:solidFill>
        <a:ln w="9525">
          <a:noFill/>
          <a:miter lim="800000"/>
          <a:headEnd/>
          <a:tailEnd/>
        </a:ln>
        <a:effectLst/>
      </xdr:spPr>
      <xdr:txBody>
        <a:bodyPr vertOverflow="clip" wrap="square" lIns="36576" tIns="41148" rIns="36576" bIns="41148" anchor="ctr" upright="1"/>
        <a:lstStyle/>
        <a:p>
          <a:pPr algn="ctr" rtl="0">
            <a:defRPr sz="1000"/>
          </a:pPr>
          <a:r>
            <a:rPr lang="el-GR" sz="1200" b="1" i="0" strike="noStrike">
              <a:solidFill>
                <a:srgbClr val="0000FF"/>
              </a:solidFill>
              <a:latin typeface="Comic Sans MS"/>
            </a:rPr>
            <a:t>1 </a:t>
          </a:r>
          <a:r>
            <a:rPr lang="el-GR" sz="1100" b="1" i="0" strike="noStrike">
              <a:solidFill>
                <a:srgbClr val="0000FF"/>
              </a:solidFill>
              <a:latin typeface="Comic Sans MS"/>
            </a:rPr>
            <a:t>ακέραια</a:t>
          </a:r>
          <a:r>
            <a:rPr lang="el-GR" sz="1200" b="1" i="0" strike="noStrike">
              <a:solidFill>
                <a:srgbClr val="0000FF"/>
              </a:solidFill>
              <a:latin typeface="Comic Sans MS"/>
            </a:rPr>
            <a:t> μονάδα</a:t>
          </a:r>
        </a:p>
      </xdr:txBody>
    </xdr:sp>
    <xdr:clientData/>
  </xdr:twoCellAnchor>
  <xdr:twoCellAnchor>
    <xdr:from>
      <xdr:col>11</xdr:col>
      <xdr:colOff>123825</xdr:colOff>
      <xdr:row>28</xdr:row>
      <xdr:rowOff>142875</xdr:rowOff>
    </xdr:from>
    <xdr:to>
      <xdr:col>11</xdr:col>
      <xdr:colOff>247650</xdr:colOff>
      <xdr:row>28</xdr:row>
      <xdr:rowOff>476250</xdr:rowOff>
    </xdr:to>
    <xdr:sp macro="" textlink="">
      <xdr:nvSpPr>
        <xdr:cNvPr id="30015" name="Text Box 319"/>
        <xdr:cNvSpPr txBox="1">
          <a:spLocks noChangeArrowheads="1"/>
        </xdr:cNvSpPr>
      </xdr:nvSpPr>
      <xdr:spPr bwMode="auto">
        <a:xfrm>
          <a:off x="4000500" y="10944225"/>
          <a:ext cx="123825" cy="333375"/>
        </a:xfrm>
        <a:prstGeom prst="rect">
          <a:avLst/>
        </a:prstGeom>
        <a:solidFill>
          <a:srgbClr val="00FF00"/>
        </a:solidFill>
        <a:ln w="9525">
          <a:noFill/>
          <a:miter lim="800000"/>
          <a:headEnd/>
          <a:tailEnd/>
        </a:ln>
        <a:effectLst/>
      </xdr:spPr>
      <xdr:txBody>
        <a:bodyPr vertOverflow="clip" wrap="square" lIns="27432" tIns="32004" rIns="0" bIns="0" anchor="t" upright="1"/>
        <a:lstStyle/>
        <a:p>
          <a:pPr algn="l" rtl="0">
            <a:defRPr sz="1000"/>
          </a:pPr>
          <a:r>
            <a:rPr lang="en-GB" sz="800" b="1" i="0" u="sng" strike="noStrike">
              <a:solidFill>
                <a:srgbClr val="0000FF"/>
              </a:solidFill>
              <a:latin typeface="Comic Sans MS"/>
            </a:rPr>
            <a:t>2</a:t>
          </a:r>
        </a:p>
        <a:p>
          <a:pPr algn="l" rtl="0">
            <a:defRPr sz="1000"/>
          </a:pPr>
          <a:r>
            <a:rPr lang="en-GB" sz="800" b="1" i="0" strike="noStrike">
              <a:solidFill>
                <a:srgbClr val="0000FF"/>
              </a:solidFill>
              <a:latin typeface="Comic Sans MS"/>
            </a:rPr>
            <a:t>8</a:t>
          </a:r>
        </a:p>
      </xdr:txBody>
    </xdr:sp>
    <xdr:clientData/>
  </xdr:twoCellAnchor>
  <xdr:twoCellAnchor>
    <xdr:from>
      <xdr:col>2</xdr:col>
      <xdr:colOff>238125</xdr:colOff>
      <xdr:row>37</xdr:row>
      <xdr:rowOff>304800</xdr:rowOff>
    </xdr:from>
    <xdr:to>
      <xdr:col>3</xdr:col>
      <xdr:colOff>152400</xdr:colOff>
      <xdr:row>39</xdr:row>
      <xdr:rowOff>104775</xdr:rowOff>
    </xdr:to>
    <xdr:sp macro="" textlink="">
      <xdr:nvSpPr>
        <xdr:cNvPr id="30016" name="Text Box 320"/>
        <xdr:cNvSpPr txBox="1">
          <a:spLocks noChangeArrowheads="1"/>
        </xdr:cNvSpPr>
      </xdr:nvSpPr>
      <xdr:spPr bwMode="auto">
        <a:xfrm>
          <a:off x="942975" y="14116050"/>
          <a:ext cx="266700" cy="4286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1</a:t>
          </a:r>
        </a:p>
      </xdr:txBody>
    </xdr:sp>
    <xdr:clientData/>
  </xdr:twoCellAnchor>
  <xdr:twoCellAnchor>
    <xdr:from>
      <xdr:col>1</xdr:col>
      <xdr:colOff>47625</xdr:colOff>
      <xdr:row>40</xdr:row>
      <xdr:rowOff>66675</xdr:rowOff>
    </xdr:from>
    <xdr:to>
      <xdr:col>2</xdr:col>
      <xdr:colOff>295275</xdr:colOff>
      <xdr:row>41</xdr:row>
      <xdr:rowOff>571500</xdr:rowOff>
    </xdr:to>
    <xdr:sp macro="" textlink="">
      <xdr:nvSpPr>
        <xdr:cNvPr id="30017" name="Text Box 321"/>
        <xdr:cNvSpPr txBox="1">
          <a:spLocks noChangeArrowheads="1"/>
        </xdr:cNvSpPr>
      </xdr:nvSpPr>
      <xdr:spPr bwMode="auto">
        <a:xfrm>
          <a:off x="400050" y="14820900"/>
          <a:ext cx="600075" cy="1114425"/>
        </a:xfrm>
        <a:prstGeom prst="rect">
          <a:avLst/>
        </a:prstGeom>
        <a:solidFill>
          <a:srgbClr val="FF0000"/>
        </a:solidFill>
        <a:ln w="9525">
          <a:noFill/>
          <a:miter lim="800000"/>
          <a:headEnd/>
          <a:tailEnd/>
        </a:ln>
        <a:effectLst/>
      </xdr:spPr>
      <xdr:txBody>
        <a:bodyPr vertOverflow="clip" wrap="square" lIns="36576" tIns="41148" rIns="36576" bIns="41148" anchor="ctr" upright="1"/>
        <a:lstStyle/>
        <a:p>
          <a:pPr algn="ctr" rtl="0">
            <a:defRPr sz="1000"/>
          </a:pPr>
          <a:r>
            <a:rPr lang="el-GR" sz="1200" b="1" i="0" strike="noStrike">
              <a:solidFill>
                <a:srgbClr val="0000FF"/>
              </a:solidFill>
              <a:latin typeface="Comic Sans MS"/>
            </a:rPr>
            <a:t>1 </a:t>
          </a:r>
          <a:r>
            <a:rPr lang="el-GR" sz="1100" b="1" i="0" strike="noStrike">
              <a:solidFill>
                <a:srgbClr val="0000FF"/>
              </a:solidFill>
              <a:latin typeface="Comic Sans MS"/>
            </a:rPr>
            <a:t>ακέραια</a:t>
          </a:r>
          <a:r>
            <a:rPr lang="el-GR" sz="1200" b="1" i="0" strike="noStrike">
              <a:solidFill>
                <a:srgbClr val="0000FF"/>
              </a:solidFill>
              <a:latin typeface="Comic Sans MS"/>
            </a:rPr>
            <a:t> μονάδα</a:t>
          </a:r>
        </a:p>
      </xdr:txBody>
    </xdr:sp>
    <xdr:clientData/>
  </xdr:twoCellAnchor>
  <xdr:twoCellAnchor>
    <xdr:from>
      <xdr:col>4</xdr:col>
      <xdr:colOff>76200</xdr:colOff>
      <xdr:row>40</xdr:row>
      <xdr:rowOff>295275</xdr:rowOff>
    </xdr:from>
    <xdr:to>
      <xdr:col>4</xdr:col>
      <xdr:colOff>295275</xdr:colOff>
      <xdr:row>41</xdr:row>
      <xdr:rowOff>228600</xdr:rowOff>
    </xdr:to>
    <xdr:sp macro="" textlink="">
      <xdr:nvSpPr>
        <xdr:cNvPr id="30018" name="Text Box 322"/>
        <xdr:cNvSpPr txBox="1">
          <a:spLocks noChangeArrowheads="1"/>
        </xdr:cNvSpPr>
      </xdr:nvSpPr>
      <xdr:spPr bwMode="auto">
        <a:xfrm>
          <a:off x="1485900" y="15049500"/>
          <a:ext cx="219075" cy="542925"/>
        </a:xfrm>
        <a:prstGeom prst="rect">
          <a:avLst/>
        </a:prstGeom>
        <a:solidFill>
          <a:srgbClr val="FF00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2</a:t>
          </a:r>
        </a:p>
      </xdr:txBody>
    </xdr:sp>
    <xdr:clientData/>
  </xdr:twoCellAnchor>
  <xdr:twoCellAnchor>
    <xdr:from>
      <xdr:col>10</xdr:col>
      <xdr:colOff>247650</xdr:colOff>
      <xdr:row>38</xdr:row>
      <xdr:rowOff>0</xdr:rowOff>
    </xdr:from>
    <xdr:to>
      <xdr:col>11</xdr:col>
      <xdr:colOff>161925</xdr:colOff>
      <xdr:row>39</xdr:row>
      <xdr:rowOff>114300</xdr:rowOff>
    </xdr:to>
    <xdr:sp macro="" textlink="">
      <xdr:nvSpPr>
        <xdr:cNvPr id="30019" name="Text Box 323"/>
        <xdr:cNvSpPr txBox="1">
          <a:spLocks noChangeArrowheads="1"/>
        </xdr:cNvSpPr>
      </xdr:nvSpPr>
      <xdr:spPr bwMode="auto">
        <a:xfrm>
          <a:off x="3771900" y="14125575"/>
          <a:ext cx="266700" cy="4286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1</a:t>
          </a:r>
        </a:p>
      </xdr:txBody>
    </xdr:sp>
    <xdr:clientData/>
  </xdr:twoCellAnchor>
  <xdr:twoCellAnchor>
    <xdr:from>
      <xdr:col>8</xdr:col>
      <xdr:colOff>47625</xdr:colOff>
      <xdr:row>40</xdr:row>
      <xdr:rowOff>66675</xdr:rowOff>
    </xdr:from>
    <xdr:to>
      <xdr:col>9</xdr:col>
      <xdr:colOff>295275</xdr:colOff>
      <xdr:row>41</xdr:row>
      <xdr:rowOff>571500</xdr:rowOff>
    </xdr:to>
    <xdr:sp macro="" textlink="">
      <xdr:nvSpPr>
        <xdr:cNvPr id="30020" name="Text Box 324"/>
        <xdr:cNvSpPr txBox="1">
          <a:spLocks noChangeArrowheads="1"/>
        </xdr:cNvSpPr>
      </xdr:nvSpPr>
      <xdr:spPr bwMode="auto">
        <a:xfrm>
          <a:off x="2867025" y="14820900"/>
          <a:ext cx="600075" cy="1114425"/>
        </a:xfrm>
        <a:prstGeom prst="rect">
          <a:avLst/>
        </a:prstGeom>
        <a:solidFill>
          <a:srgbClr val="00FF00"/>
        </a:solidFill>
        <a:ln w="9525">
          <a:noFill/>
          <a:miter lim="800000"/>
          <a:headEnd/>
          <a:tailEnd/>
        </a:ln>
        <a:effectLst/>
      </xdr:spPr>
      <xdr:txBody>
        <a:bodyPr vertOverflow="clip" wrap="square" lIns="36576" tIns="41148" rIns="36576" bIns="41148" anchor="ctr" upright="1"/>
        <a:lstStyle/>
        <a:p>
          <a:pPr algn="ctr" rtl="0">
            <a:defRPr sz="1000"/>
          </a:pPr>
          <a:r>
            <a:rPr lang="el-GR" sz="1200" b="1" i="0" strike="noStrike">
              <a:solidFill>
                <a:srgbClr val="0000FF"/>
              </a:solidFill>
              <a:latin typeface="Comic Sans MS"/>
            </a:rPr>
            <a:t>1 </a:t>
          </a:r>
          <a:r>
            <a:rPr lang="el-GR" sz="1100" b="1" i="0" strike="noStrike">
              <a:solidFill>
                <a:srgbClr val="0000FF"/>
              </a:solidFill>
              <a:latin typeface="Comic Sans MS"/>
            </a:rPr>
            <a:t>ακέραια</a:t>
          </a:r>
          <a:r>
            <a:rPr lang="el-GR" sz="1200" b="1" i="0" strike="noStrike">
              <a:solidFill>
                <a:srgbClr val="0000FF"/>
              </a:solidFill>
              <a:latin typeface="Comic Sans MS"/>
            </a:rPr>
            <a:t> μονάδα</a:t>
          </a:r>
        </a:p>
      </xdr:txBody>
    </xdr:sp>
    <xdr:clientData/>
  </xdr:twoCellAnchor>
  <xdr:twoCellAnchor>
    <xdr:from>
      <xdr:col>11</xdr:col>
      <xdr:colOff>66675</xdr:colOff>
      <xdr:row>40</xdr:row>
      <xdr:rowOff>47625</xdr:rowOff>
    </xdr:from>
    <xdr:to>
      <xdr:col>11</xdr:col>
      <xdr:colOff>285750</xdr:colOff>
      <xdr:row>40</xdr:row>
      <xdr:rowOff>590550</xdr:rowOff>
    </xdr:to>
    <xdr:sp macro="" textlink="">
      <xdr:nvSpPr>
        <xdr:cNvPr id="30021" name="Text Box 325"/>
        <xdr:cNvSpPr txBox="1">
          <a:spLocks noChangeArrowheads="1"/>
        </xdr:cNvSpPr>
      </xdr:nvSpPr>
      <xdr:spPr bwMode="auto">
        <a:xfrm>
          <a:off x="3943350" y="14801850"/>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4</a:t>
          </a:r>
        </a:p>
      </xdr:txBody>
    </xdr:sp>
    <xdr:clientData/>
  </xdr:twoCellAnchor>
  <xdr:twoCellAnchor>
    <xdr:from>
      <xdr:col>17</xdr:col>
      <xdr:colOff>9525</xdr:colOff>
      <xdr:row>39</xdr:row>
      <xdr:rowOff>295275</xdr:rowOff>
    </xdr:from>
    <xdr:to>
      <xdr:col>18</xdr:col>
      <xdr:colOff>9525</xdr:colOff>
      <xdr:row>40</xdr:row>
      <xdr:rowOff>600075</xdr:rowOff>
    </xdr:to>
    <xdr:sp macro="" textlink="">
      <xdr:nvSpPr>
        <xdr:cNvPr id="3644973" name="AutoShape 326"/>
        <xdr:cNvSpPr>
          <a:spLocks noChangeArrowheads="1"/>
        </xdr:cNvSpPr>
      </xdr:nvSpPr>
      <xdr:spPr bwMode="auto">
        <a:xfrm>
          <a:off x="6000750" y="21497925"/>
          <a:ext cx="352425" cy="619125"/>
        </a:xfrm>
        <a:prstGeom prst="rtTriangle">
          <a:avLst/>
        </a:prstGeom>
        <a:solidFill>
          <a:srgbClr val="00FF00"/>
        </a:solidFill>
        <a:ln w="22225">
          <a:solidFill>
            <a:srgbClr val="000000"/>
          </a:solidFill>
          <a:miter lim="800000"/>
          <a:headEnd/>
          <a:tailEnd/>
        </a:ln>
      </xdr:spPr>
    </xdr:sp>
    <xdr:clientData/>
  </xdr:twoCellAnchor>
  <xdr:twoCellAnchor>
    <xdr:from>
      <xdr:col>14</xdr:col>
      <xdr:colOff>28575</xdr:colOff>
      <xdr:row>40</xdr:row>
      <xdr:rowOff>28575</xdr:rowOff>
    </xdr:from>
    <xdr:to>
      <xdr:col>15</xdr:col>
      <xdr:colOff>276225</xdr:colOff>
      <xdr:row>41</xdr:row>
      <xdr:rowOff>533400</xdr:rowOff>
    </xdr:to>
    <xdr:sp macro="" textlink="">
      <xdr:nvSpPr>
        <xdr:cNvPr id="30023" name="Text Box 327"/>
        <xdr:cNvSpPr txBox="1">
          <a:spLocks noChangeArrowheads="1"/>
        </xdr:cNvSpPr>
      </xdr:nvSpPr>
      <xdr:spPr bwMode="auto">
        <a:xfrm>
          <a:off x="4962525" y="14782800"/>
          <a:ext cx="600075" cy="1114425"/>
        </a:xfrm>
        <a:prstGeom prst="rect">
          <a:avLst/>
        </a:prstGeom>
        <a:solidFill>
          <a:srgbClr val="00FF00"/>
        </a:solidFill>
        <a:ln w="9525">
          <a:noFill/>
          <a:miter lim="800000"/>
          <a:headEnd/>
          <a:tailEnd/>
        </a:ln>
        <a:effectLst/>
      </xdr:spPr>
      <xdr:txBody>
        <a:bodyPr vertOverflow="clip" wrap="square" lIns="36576" tIns="41148" rIns="36576" bIns="41148" anchor="ctr" upright="1"/>
        <a:lstStyle/>
        <a:p>
          <a:pPr algn="ctr" rtl="0">
            <a:defRPr sz="1000"/>
          </a:pPr>
          <a:r>
            <a:rPr lang="el-GR" sz="1200" b="1" i="0" strike="noStrike">
              <a:solidFill>
                <a:srgbClr val="0000FF"/>
              </a:solidFill>
              <a:latin typeface="Comic Sans MS"/>
            </a:rPr>
            <a:t>1 </a:t>
          </a:r>
          <a:r>
            <a:rPr lang="el-GR" sz="1100" b="1" i="0" strike="noStrike">
              <a:solidFill>
                <a:srgbClr val="0000FF"/>
              </a:solidFill>
              <a:latin typeface="Comic Sans MS"/>
            </a:rPr>
            <a:t>ακέραια</a:t>
          </a:r>
          <a:r>
            <a:rPr lang="el-GR" sz="1200" b="1" i="0" strike="noStrike">
              <a:solidFill>
                <a:srgbClr val="0000FF"/>
              </a:solidFill>
              <a:latin typeface="Comic Sans MS"/>
            </a:rPr>
            <a:t> μονάδα</a:t>
          </a:r>
        </a:p>
      </xdr:txBody>
    </xdr:sp>
    <xdr:clientData/>
  </xdr:twoCellAnchor>
  <xdr:twoCellAnchor>
    <xdr:from>
      <xdr:col>16</xdr:col>
      <xdr:colOff>457200</xdr:colOff>
      <xdr:row>37</xdr:row>
      <xdr:rowOff>219075</xdr:rowOff>
    </xdr:from>
    <xdr:to>
      <xdr:col>16</xdr:col>
      <xdr:colOff>657225</xdr:colOff>
      <xdr:row>39</xdr:row>
      <xdr:rowOff>161925</xdr:rowOff>
    </xdr:to>
    <xdr:sp macro="" textlink="">
      <xdr:nvSpPr>
        <xdr:cNvPr id="30024" name="Text Box 328"/>
        <xdr:cNvSpPr txBox="1">
          <a:spLocks noChangeArrowheads="1"/>
        </xdr:cNvSpPr>
      </xdr:nvSpPr>
      <xdr:spPr bwMode="auto">
        <a:xfrm>
          <a:off x="5991225" y="14030325"/>
          <a:ext cx="0"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2</a:t>
          </a:r>
        </a:p>
        <a:p>
          <a:pPr algn="l" rtl="0">
            <a:defRPr sz="1000"/>
          </a:pPr>
          <a:r>
            <a:rPr lang="en-GB" sz="1400" b="1" i="0" strike="noStrike">
              <a:solidFill>
                <a:srgbClr val="000000"/>
              </a:solidFill>
              <a:latin typeface="Comic Sans MS"/>
            </a:rPr>
            <a:t>4</a:t>
          </a:r>
        </a:p>
      </xdr:txBody>
    </xdr:sp>
    <xdr:clientData/>
  </xdr:twoCellAnchor>
  <xdr:twoCellAnchor>
    <xdr:from>
      <xdr:col>17</xdr:col>
      <xdr:colOff>152400</xdr:colOff>
      <xdr:row>37</xdr:row>
      <xdr:rowOff>257175</xdr:rowOff>
    </xdr:from>
    <xdr:to>
      <xdr:col>18</xdr:col>
      <xdr:colOff>66675</xdr:colOff>
      <xdr:row>39</xdr:row>
      <xdr:rowOff>200025</xdr:rowOff>
    </xdr:to>
    <xdr:sp macro="" textlink="">
      <xdr:nvSpPr>
        <xdr:cNvPr id="30025" name="Text Box 329"/>
        <xdr:cNvSpPr txBox="1">
          <a:spLocks noChangeArrowheads="1"/>
        </xdr:cNvSpPr>
      </xdr:nvSpPr>
      <xdr:spPr bwMode="auto">
        <a:xfrm>
          <a:off x="6143625" y="14068425"/>
          <a:ext cx="266700" cy="571500"/>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1</a:t>
          </a:r>
        </a:p>
        <a:p>
          <a:pPr algn="l" rtl="0">
            <a:defRPr sz="1000"/>
          </a:pPr>
          <a:r>
            <a:rPr lang="en-GB" sz="1400" b="1" i="0" strike="noStrike">
              <a:solidFill>
                <a:srgbClr val="000000"/>
              </a:solidFill>
              <a:latin typeface="Comic Sans MS"/>
            </a:rPr>
            <a:t>8</a:t>
          </a:r>
        </a:p>
      </xdr:txBody>
    </xdr:sp>
    <xdr:clientData/>
  </xdr:twoCellAnchor>
  <xdr:twoCellAnchor>
    <xdr:from>
      <xdr:col>16</xdr:col>
      <xdr:colOff>247650</xdr:colOff>
      <xdr:row>38</xdr:row>
      <xdr:rowOff>0</xdr:rowOff>
    </xdr:from>
    <xdr:to>
      <xdr:col>17</xdr:col>
      <xdr:colOff>161925</xdr:colOff>
      <xdr:row>39</xdr:row>
      <xdr:rowOff>114300</xdr:rowOff>
    </xdr:to>
    <xdr:sp macro="" textlink="">
      <xdr:nvSpPr>
        <xdr:cNvPr id="30026" name="Text Box 330"/>
        <xdr:cNvSpPr txBox="1">
          <a:spLocks noChangeArrowheads="1"/>
        </xdr:cNvSpPr>
      </xdr:nvSpPr>
      <xdr:spPr bwMode="auto">
        <a:xfrm>
          <a:off x="5886450" y="14125575"/>
          <a:ext cx="266700" cy="4286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1</a:t>
          </a:r>
        </a:p>
      </xdr:txBody>
    </xdr:sp>
    <xdr:clientData/>
  </xdr:twoCellAnchor>
  <xdr:twoCellAnchor>
    <xdr:from>
      <xdr:col>17</xdr:col>
      <xdr:colOff>66675</xdr:colOff>
      <xdr:row>40</xdr:row>
      <xdr:rowOff>257175</xdr:rowOff>
    </xdr:from>
    <xdr:to>
      <xdr:col>17</xdr:col>
      <xdr:colOff>190500</xdr:colOff>
      <xdr:row>40</xdr:row>
      <xdr:rowOff>590550</xdr:rowOff>
    </xdr:to>
    <xdr:sp macro="" textlink="">
      <xdr:nvSpPr>
        <xdr:cNvPr id="30027" name="Text Box 331"/>
        <xdr:cNvSpPr txBox="1">
          <a:spLocks noChangeArrowheads="1"/>
        </xdr:cNvSpPr>
      </xdr:nvSpPr>
      <xdr:spPr bwMode="auto">
        <a:xfrm>
          <a:off x="6057900" y="15011400"/>
          <a:ext cx="123825" cy="333375"/>
        </a:xfrm>
        <a:prstGeom prst="rect">
          <a:avLst/>
        </a:prstGeom>
        <a:solidFill>
          <a:srgbClr val="00FF00"/>
        </a:solidFill>
        <a:ln w="9525">
          <a:noFill/>
          <a:miter lim="800000"/>
          <a:headEnd/>
          <a:tailEnd/>
        </a:ln>
        <a:effectLst/>
      </xdr:spPr>
      <xdr:txBody>
        <a:bodyPr vertOverflow="clip" wrap="square" lIns="27432" tIns="32004" rIns="0" bIns="0" anchor="t" upright="1"/>
        <a:lstStyle/>
        <a:p>
          <a:pPr algn="l" rtl="0">
            <a:defRPr sz="1000"/>
          </a:pPr>
          <a:r>
            <a:rPr lang="en-GB" sz="800" b="1" i="0" u="sng" strike="noStrike">
              <a:solidFill>
                <a:srgbClr val="0000FF"/>
              </a:solidFill>
              <a:latin typeface="Comic Sans MS"/>
            </a:rPr>
            <a:t>1</a:t>
          </a:r>
        </a:p>
        <a:p>
          <a:pPr algn="l" rtl="0">
            <a:defRPr sz="1000"/>
          </a:pPr>
          <a:r>
            <a:rPr lang="en-GB" sz="800" b="1" i="0" strike="noStrike">
              <a:solidFill>
                <a:srgbClr val="0000FF"/>
              </a:solidFill>
              <a:latin typeface="Comic Sans MS"/>
            </a:rPr>
            <a:t>8</a:t>
          </a:r>
        </a:p>
      </xdr:txBody>
    </xdr:sp>
    <xdr:clientData/>
  </xdr:twoCellAnchor>
  <xdr:twoCellAnchor>
    <xdr:from>
      <xdr:col>2</xdr:col>
      <xdr:colOff>257175</xdr:colOff>
      <xdr:row>38</xdr:row>
      <xdr:rowOff>266700</xdr:rowOff>
    </xdr:from>
    <xdr:to>
      <xdr:col>2</xdr:col>
      <xdr:colOff>257175</xdr:colOff>
      <xdr:row>39</xdr:row>
      <xdr:rowOff>228600</xdr:rowOff>
    </xdr:to>
    <xdr:sp macro="" textlink="">
      <xdr:nvSpPr>
        <xdr:cNvPr id="3644979" name="Line 334"/>
        <xdr:cNvSpPr>
          <a:spLocks noChangeShapeType="1"/>
        </xdr:cNvSpPr>
      </xdr:nvSpPr>
      <xdr:spPr bwMode="auto">
        <a:xfrm>
          <a:off x="962025" y="21155025"/>
          <a:ext cx="0" cy="276225"/>
        </a:xfrm>
        <a:prstGeom prst="line">
          <a:avLst/>
        </a:prstGeom>
        <a:noFill/>
        <a:ln w="9525">
          <a:solidFill>
            <a:srgbClr val="000000"/>
          </a:solidFill>
          <a:round/>
          <a:headEnd/>
          <a:tailEnd type="triangle" w="med" len="med"/>
        </a:ln>
      </xdr:spPr>
    </xdr:sp>
    <xdr:clientData/>
  </xdr:twoCellAnchor>
  <xdr:twoCellAnchor>
    <xdr:from>
      <xdr:col>2</xdr:col>
      <xdr:colOff>19050</xdr:colOff>
      <xdr:row>66</xdr:row>
      <xdr:rowOff>104775</xdr:rowOff>
    </xdr:from>
    <xdr:to>
      <xdr:col>2</xdr:col>
      <xdr:colOff>238125</xdr:colOff>
      <xdr:row>68</xdr:row>
      <xdr:rowOff>19050</xdr:rowOff>
    </xdr:to>
    <xdr:sp macro="" textlink="">
      <xdr:nvSpPr>
        <xdr:cNvPr id="30031" name="Text Box 335"/>
        <xdr:cNvSpPr txBox="1">
          <a:spLocks noChangeArrowheads="1"/>
        </xdr:cNvSpPr>
      </xdr:nvSpPr>
      <xdr:spPr bwMode="auto">
        <a:xfrm>
          <a:off x="723900" y="24450675"/>
          <a:ext cx="219075" cy="5429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FF0000"/>
              </a:solidFill>
              <a:latin typeface="Comic Sans MS"/>
            </a:rPr>
            <a:t>=</a:t>
          </a:r>
        </a:p>
      </xdr:txBody>
    </xdr:sp>
    <xdr:clientData/>
  </xdr:twoCellAnchor>
  <xdr:twoCellAnchor>
    <xdr:from>
      <xdr:col>3</xdr:col>
      <xdr:colOff>47625</xdr:colOff>
      <xdr:row>117</xdr:row>
      <xdr:rowOff>38100</xdr:rowOff>
    </xdr:from>
    <xdr:to>
      <xdr:col>3</xdr:col>
      <xdr:colOff>266700</xdr:colOff>
      <xdr:row>118</xdr:row>
      <xdr:rowOff>238125</xdr:rowOff>
    </xdr:to>
    <xdr:sp macro="" textlink="">
      <xdr:nvSpPr>
        <xdr:cNvPr id="30034" name="Text Box 338"/>
        <xdr:cNvSpPr txBox="1">
          <a:spLocks noChangeArrowheads="1"/>
        </xdr:cNvSpPr>
      </xdr:nvSpPr>
      <xdr:spPr bwMode="auto">
        <a:xfrm>
          <a:off x="1104900" y="4170997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2</xdr:col>
      <xdr:colOff>19050</xdr:colOff>
      <xdr:row>83</xdr:row>
      <xdr:rowOff>104775</xdr:rowOff>
    </xdr:from>
    <xdr:to>
      <xdr:col>2</xdr:col>
      <xdr:colOff>238125</xdr:colOff>
      <xdr:row>84</xdr:row>
      <xdr:rowOff>304800</xdr:rowOff>
    </xdr:to>
    <xdr:sp macro="" textlink="">
      <xdr:nvSpPr>
        <xdr:cNvPr id="30058" name="Text Box 362"/>
        <xdr:cNvSpPr txBox="1">
          <a:spLocks noChangeArrowheads="1"/>
        </xdr:cNvSpPr>
      </xdr:nvSpPr>
      <xdr:spPr bwMode="auto">
        <a:xfrm>
          <a:off x="723900" y="3002280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2</xdr:col>
      <xdr:colOff>19050</xdr:colOff>
      <xdr:row>88</xdr:row>
      <xdr:rowOff>104775</xdr:rowOff>
    </xdr:from>
    <xdr:to>
      <xdr:col>2</xdr:col>
      <xdr:colOff>238125</xdr:colOff>
      <xdr:row>89</xdr:row>
      <xdr:rowOff>304800</xdr:rowOff>
    </xdr:to>
    <xdr:sp macro="" textlink="">
      <xdr:nvSpPr>
        <xdr:cNvPr id="30060" name="Text Box 364"/>
        <xdr:cNvSpPr txBox="1">
          <a:spLocks noChangeArrowheads="1"/>
        </xdr:cNvSpPr>
      </xdr:nvSpPr>
      <xdr:spPr bwMode="auto">
        <a:xfrm>
          <a:off x="723900" y="314896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8</xdr:col>
      <xdr:colOff>19050</xdr:colOff>
      <xdr:row>88</xdr:row>
      <xdr:rowOff>104775</xdr:rowOff>
    </xdr:from>
    <xdr:to>
      <xdr:col>8</xdr:col>
      <xdr:colOff>238125</xdr:colOff>
      <xdr:row>89</xdr:row>
      <xdr:rowOff>295275</xdr:rowOff>
    </xdr:to>
    <xdr:sp macro="" textlink="">
      <xdr:nvSpPr>
        <xdr:cNvPr id="30061" name="Text Box 365"/>
        <xdr:cNvSpPr txBox="1">
          <a:spLocks noChangeArrowheads="1"/>
        </xdr:cNvSpPr>
      </xdr:nvSpPr>
      <xdr:spPr bwMode="auto">
        <a:xfrm>
          <a:off x="2838450" y="31489650"/>
          <a:ext cx="219075" cy="5048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14</xdr:col>
      <xdr:colOff>19050</xdr:colOff>
      <xdr:row>88</xdr:row>
      <xdr:rowOff>104775</xdr:rowOff>
    </xdr:from>
    <xdr:to>
      <xdr:col>14</xdr:col>
      <xdr:colOff>238125</xdr:colOff>
      <xdr:row>89</xdr:row>
      <xdr:rowOff>285750</xdr:rowOff>
    </xdr:to>
    <xdr:sp macro="" textlink="">
      <xdr:nvSpPr>
        <xdr:cNvPr id="30062" name="Text Box 366"/>
        <xdr:cNvSpPr txBox="1">
          <a:spLocks noChangeArrowheads="1"/>
        </xdr:cNvSpPr>
      </xdr:nvSpPr>
      <xdr:spPr bwMode="auto">
        <a:xfrm>
          <a:off x="4953000" y="31489650"/>
          <a:ext cx="219075" cy="49530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8</xdr:col>
      <xdr:colOff>19050</xdr:colOff>
      <xdr:row>88</xdr:row>
      <xdr:rowOff>104775</xdr:rowOff>
    </xdr:from>
    <xdr:to>
      <xdr:col>8</xdr:col>
      <xdr:colOff>238125</xdr:colOff>
      <xdr:row>89</xdr:row>
      <xdr:rowOff>304800</xdr:rowOff>
    </xdr:to>
    <xdr:sp macro="" textlink="">
      <xdr:nvSpPr>
        <xdr:cNvPr id="30069" name="Text Box 373"/>
        <xdr:cNvSpPr txBox="1">
          <a:spLocks noChangeArrowheads="1"/>
        </xdr:cNvSpPr>
      </xdr:nvSpPr>
      <xdr:spPr bwMode="auto">
        <a:xfrm>
          <a:off x="2838450" y="314896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14</xdr:col>
      <xdr:colOff>19050</xdr:colOff>
      <xdr:row>88</xdr:row>
      <xdr:rowOff>104775</xdr:rowOff>
    </xdr:from>
    <xdr:to>
      <xdr:col>14</xdr:col>
      <xdr:colOff>238125</xdr:colOff>
      <xdr:row>89</xdr:row>
      <xdr:rowOff>304800</xdr:rowOff>
    </xdr:to>
    <xdr:sp macro="" textlink="">
      <xdr:nvSpPr>
        <xdr:cNvPr id="30071" name="Text Box 375"/>
        <xdr:cNvSpPr txBox="1">
          <a:spLocks noChangeArrowheads="1"/>
        </xdr:cNvSpPr>
      </xdr:nvSpPr>
      <xdr:spPr bwMode="auto">
        <a:xfrm>
          <a:off x="4953000" y="314896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0</xdr:col>
      <xdr:colOff>361950</xdr:colOff>
      <xdr:row>96</xdr:row>
      <xdr:rowOff>257175</xdr:rowOff>
    </xdr:from>
    <xdr:to>
      <xdr:col>0</xdr:col>
      <xdr:colOff>561975</xdr:colOff>
      <xdr:row>98</xdr:row>
      <xdr:rowOff>200025</xdr:rowOff>
    </xdr:to>
    <xdr:sp macro="" textlink="">
      <xdr:nvSpPr>
        <xdr:cNvPr id="30073" name="Text Box 377"/>
        <xdr:cNvSpPr txBox="1">
          <a:spLocks noChangeArrowheads="1"/>
        </xdr:cNvSpPr>
      </xdr:nvSpPr>
      <xdr:spPr bwMode="auto">
        <a:xfrm>
          <a:off x="352425" y="34089975"/>
          <a:ext cx="0" cy="11906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FF0000"/>
              </a:solidFill>
              <a:latin typeface="Comic Sans MS"/>
            </a:rPr>
            <a:t>1</a:t>
          </a:r>
        </a:p>
        <a:p>
          <a:pPr algn="l" rtl="0">
            <a:defRPr sz="1000"/>
          </a:pPr>
          <a:r>
            <a:rPr lang="en-GB" sz="1400" b="1" i="0" strike="noStrike">
              <a:solidFill>
                <a:srgbClr val="FF0000"/>
              </a:solidFill>
              <a:latin typeface="Comic Sans MS"/>
            </a:rPr>
            <a:t>2</a:t>
          </a:r>
        </a:p>
      </xdr:txBody>
    </xdr:sp>
    <xdr:clientData/>
  </xdr:twoCellAnchor>
  <xdr:twoCellAnchor>
    <xdr:from>
      <xdr:col>7</xdr:col>
      <xdr:colOff>419100</xdr:colOff>
      <xdr:row>96</xdr:row>
      <xdr:rowOff>219075</xdr:rowOff>
    </xdr:from>
    <xdr:to>
      <xdr:col>7</xdr:col>
      <xdr:colOff>619125</xdr:colOff>
      <xdr:row>98</xdr:row>
      <xdr:rowOff>161925</xdr:rowOff>
    </xdr:to>
    <xdr:sp macro="" textlink="">
      <xdr:nvSpPr>
        <xdr:cNvPr id="30074" name="Text Box 378"/>
        <xdr:cNvSpPr txBox="1">
          <a:spLocks noChangeArrowheads="1"/>
        </xdr:cNvSpPr>
      </xdr:nvSpPr>
      <xdr:spPr bwMode="auto">
        <a:xfrm>
          <a:off x="2819400" y="34051875"/>
          <a:ext cx="0" cy="11906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2</a:t>
          </a:r>
        </a:p>
        <a:p>
          <a:pPr algn="l" rtl="0">
            <a:defRPr sz="1000"/>
          </a:pPr>
          <a:r>
            <a:rPr lang="en-GB" sz="1400" b="1" i="0" strike="noStrike">
              <a:solidFill>
                <a:srgbClr val="00CCFF"/>
              </a:solidFill>
              <a:latin typeface="Comic Sans MS"/>
            </a:rPr>
            <a:t>4</a:t>
          </a:r>
        </a:p>
      </xdr:txBody>
    </xdr:sp>
    <xdr:clientData/>
  </xdr:twoCellAnchor>
  <xdr:twoCellAnchor>
    <xdr:from>
      <xdr:col>15</xdr:col>
      <xdr:colOff>333375</xdr:colOff>
      <xdr:row>107</xdr:row>
      <xdr:rowOff>247650</xdr:rowOff>
    </xdr:from>
    <xdr:to>
      <xdr:col>18</xdr:col>
      <xdr:colOff>285750</xdr:colOff>
      <xdr:row>113</xdr:row>
      <xdr:rowOff>209550</xdr:rowOff>
    </xdr:to>
    <xdr:pic>
      <xdr:nvPicPr>
        <xdr:cNvPr id="3644990" name="Picture 379"/>
        <xdr:cNvPicPr>
          <a:picLocks noChangeAspect="1" noChangeArrowheads="1"/>
        </xdr:cNvPicPr>
      </xdr:nvPicPr>
      <xdr:blipFill>
        <a:blip xmlns:r="http://schemas.openxmlformats.org/officeDocument/2006/relationships" r:embed="rId6" cstate="print"/>
        <a:srcRect/>
        <a:stretch>
          <a:fillRect/>
        </a:stretch>
      </xdr:blipFill>
      <xdr:spPr bwMode="auto">
        <a:xfrm>
          <a:off x="5619750" y="50596800"/>
          <a:ext cx="1009650" cy="2657475"/>
        </a:xfrm>
        <a:prstGeom prst="rect">
          <a:avLst/>
        </a:prstGeom>
        <a:noFill/>
        <a:ln w="9525">
          <a:noFill/>
          <a:miter lim="800000"/>
          <a:headEnd/>
          <a:tailEnd/>
        </a:ln>
      </xdr:spPr>
    </xdr:pic>
    <xdr:clientData/>
  </xdr:twoCellAnchor>
  <xdr:twoCellAnchor>
    <xdr:from>
      <xdr:col>0</xdr:col>
      <xdr:colOff>361950</xdr:colOff>
      <xdr:row>96</xdr:row>
      <xdr:rowOff>257175</xdr:rowOff>
    </xdr:from>
    <xdr:to>
      <xdr:col>0</xdr:col>
      <xdr:colOff>561975</xdr:colOff>
      <xdr:row>98</xdr:row>
      <xdr:rowOff>200025</xdr:rowOff>
    </xdr:to>
    <xdr:sp macro="" textlink="">
      <xdr:nvSpPr>
        <xdr:cNvPr id="30076" name="Text Box 380"/>
        <xdr:cNvSpPr txBox="1">
          <a:spLocks noChangeArrowheads="1"/>
        </xdr:cNvSpPr>
      </xdr:nvSpPr>
      <xdr:spPr bwMode="auto">
        <a:xfrm>
          <a:off x="352425" y="34089975"/>
          <a:ext cx="0" cy="11906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FF0000"/>
              </a:solidFill>
              <a:latin typeface="Comic Sans MS"/>
            </a:rPr>
            <a:t>1</a:t>
          </a:r>
        </a:p>
        <a:p>
          <a:pPr algn="l" rtl="0">
            <a:defRPr sz="1000"/>
          </a:pPr>
          <a:r>
            <a:rPr lang="en-GB" sz="1400" b="1" i="0" strike="noStrike">
              <a:solidFill>
                <a:srgbClr val="FF0000"/>
              </a:solidFill>
              <a:latin typeface="Comic Sans MS"/>
            </a:rPr>
            <a:t>2</a:t>
          </a:r>
        </a:p>
      </xdr:txBody>
    </xdr:sp>
    <xdr:clientData/>
  </xdr:twoCellAnchor>
  <xdr:twoCellAnchor>
    <xdr:from>
      <xdr:col>7</xdr:col>
      <xdr:colOff>419100</xdr:colOff>
      <xdr:row>96</xdr:row>
      <xdr:rowOff>219075</xdr:rowOff>
    </xdr:from>
    <xdr:to>
      <xdr:col>7</xdr:col>
      <xdr:colOff>619125</xdr:colOff>
      <xdr:row>98</xdr:row>
      <xdr:rowOff>161925</xdr:rowOff>
    </xdr:to>
    <xdr:sp macro="" textlink="">
      <xdr:nvSpPr>
        <xdr:cNvPr id="30077" name="Text Box 381"/>
        <xdr:cNvSpPr txBox="1">
          <a:spLocks noChangeArrowheads="1"/>
        </xdr:cNvSpPr>
      </xdr:nvSpPr>
      <xdr:spPr bwMode="auto">
        <a:xfrm>
          <a:off x="2819400" y="34051875"/>
          <a:ext cx="0" cy="11906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2</a:t>
          </a:r>
        </a:p>
        <a:p>
          <a:pPr algn="l" rtl="0">
            <a:defRPr sz="1000"/>
          </a:pPr>
          <a:r>
            <a:rPr lang="en-GB" sz="1400" b="1" i="0" strike="noStrike">
              <a:solidFill>
                <a:srgbClr val="00CCFF"/>
              </a:solidFill>
              <a:latin typeface="Comic Sans MS"/>
            </a:rPr>
            <a:t>4</a:t>
          </a:r>
        </a:p>
      </xdr:txBody>
    </xdr:sp>
    <xdr:clientData/>
  </xdr:twoCellAnchor>
  <xdr:twoCellAnchor>
    <xdr:from>
      <xdr:col>10</xdr:col>
      <xdr:colOff>123825</xdr:colOff>
      <xdr:row>97</xdr:row>
      <xdr:rowOff>695325</xdr:rowOff>
    </xdr:from>
    <xdr:to>
      <xdr:col>10</xdr:col>
      <xdr:colOff>342900</xdr:colOff>
      <xdr:row>99</xdr:row>
      <xdr:rowOff>28575</xdr:rowOff>
    </xdr:to>
    <xdr:sp macro="" textlink="">
      <xdr:nvSpPr>
        <xdr:cNvPr id="30078" name="Text Box 382"/>
        <xdr:cNvSpPr txBox="1">
          <a:spLocks noChangeArrowheads="1"/>
        </xdr:cNvSpPr>
      </xdr:nvSpPr>
      <xdr:spPr bwMode="auto">
        <a:xfrm>
          <a:off x="3648075" y="34842450"/>
          <a:ext cx="219075" cy="5810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1</a:t>
          </a:r>
        </a:p>
        <a:p>
          <a:pPr algn="l" rtl="0">
            <a:defRPr sz="1000"/>
          </a:pPr>
          <a:r>
            <a:rPr lang="en-GB" sz="1400" b="1" i="0" strike="noStrike">
              <a:solidFill>
                <a:srgbClr val="00CCFF"/>
              </a:solidFill>
              <a:latin typeface="Comic Sans MS"/>
            </a:rPr>
            <a:t>2</a:t>
          </a:r>
        </a:p>
      </xdr:txBody>
    </xdr:sp>
    <xdr:clientData/>
  </xdr:twoCellAnchor>
  <xdr:twoCellAnchor>
    <xdr:from>
      <xdr:col>4</xdr:col>
      <xdr:colOff>114300</xdr:colOff>
      <xdr:row>97</xdr:row>
      <xdr:rowOff>28575</xdr:rowOff>
    </xdr:from>
    <xdr:to>
      <xdr:col>7</xdr:col>
      <xdr:colOff>171450</xdr:colOff>
      <xdr:row>98</xdr:row>
      <xdr:rowOff>180975</xdr:rowOff>
    </xdr:to>
    <xdr:sp macro="" textlink="">
      <xdr:nvSpPr>
        <xdr:cNvPr id="30079" name="AutoShape 383"/>
        <xdr:cNvSpPr>
          <a:spLocks noChangeArrowheads="1"/>
        </xdr:cNvSpPr>
      </xdr:nvSpPr>
      <xdr:spPr bwMode="auto">
        <a:xfrm>
          <a:off x="1524000" y="34175700"/>
          <a:ext cx="1114425" cy="1085850"/>
        </a:xfrm>
        <a:custGeom>
          <a:avLst/>
          <a:gdLst>
            <a:gd name="G0" fmla="+- 462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462"/>
            <a:gd name="G18" fmla="*/ 462 1 2"/>
            <a:gd name="G19" fmla="+- G18 5400 0"/>
            <a:gd name="G20" fmla="cos G19 11796480"/>
            <a:gd name="G21" fmla="sin G19 11796480"/>
            <a:gd name="G22" fmla="+- G20 10800 0"/>
            <a:gd name="G23" fmla="+- G21 10800 0"/>
            <a:gd name="G24" fmla="+- 10800 0 G20"/>
            <a:gd name="G25" fmla="+- 462 10800 0"/>
            <a:gd name="G26" fmla="?: G9 G17 G25"/>
            <a:gd name="G27" fmla="?: G9 0 21600"/>
            <a:gd name="G28" fmla="cos 10800 11796480"/>
            <a:gd name="G29" fmla="sin 10800 11796480"/>
            <a:gd name="G30" fmla="sin 462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69 w 21600"/>
            <a:gd name="T15" fmla="*/ 10800 h 21600"/>
            <a:gd name="T16" fmla="*/ 10800 w 21600"/>
            <a:gd name="T17" fmla="*/ 10338 h 21600"/>
            <a:gd name="T18" fmla="*/ 16431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338" y="10800"/>
              </a:moveTo>
              <a:cubicBezTo>
                <a:pt x="10338" y="10544"/>
                <a:pt x="10544" y="10338"/>
                <a:pt x="10800" y="10338"/>
              </a:cubicBezTo>
              <a:cubicBezTo>
                <a:pt x="11055" y="10337"/>
                <a:pt x="11261" y="10544"/>
                <a:pt x="11262"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0</xdr:col>
      <xdr:colOff>304800</xdr:colOff>
      <xdr:row>97</xdr:row>
      <xdr:rowOff>19050</xdr:rowOff>
    </xdr:from>
    <xdr:to>
      <xdr:col>4</xdr:col>
      <xdr:colOff>9525</xdr:colOff>
      <xdr:row>98</xdr:row>
      <xdr:rowOff>171450</xdr:rowOff>
    </xdr:to>
    <xdr:sp macro="" textlink="">
      <xdr:nvSpPr>
        <xdr:cNvPr id="30080" name="AutoShape 384"/>
        <xdr:cNvSpPr>
          <a:spLocks noChangeArrowheads="1"/>
        </xdr:cNvSpPr>
      </xdr:nvSpPr>
      <xdr:spPr bwMode="auto">
        <a:xfrm>
          <a:off x="304800" y="34166175"/>
          <a:ext cx="1114425" cy="108585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8</xdr:col>
      <xdr:colOff>314325</xdr:colOff>
      <xdr:row>97</xdr:row>
      <xdr:rowOff>28575</xdr:rowOff>
    </xdr:from>
    <xdr:to>
      <xdr:col>12</xdr:col>
      <xdr:colOff>19050</xdr:colOff>
      <xdr:row>98</xdr:row>
      <xdr:rowOff>180975</xdr:rowOff>
    </xdr:to>
    <xdr:sp macro="" textlink="">
      <xdr:nvSpPr>
        <xdr:cNvPr id="30081" name="AutoShape 385"/>
        <xdr:cNvSpPr>
          <a:spLocks noChangeArrowheads="1"/>
        </xdr:cNvSpPr>
      </xdr:nvSpPr>
      <xdr:spPr bwMode="auto">
        <a:xfrm>
          <a:off x="3133725" y="34175700"/>
          <a:ext cx="1114425" cy="1085850"/>
        </a:xfrm>
        <a:custGeom>
          <a:avLst/>
          <a:gdLst>
            <a:gd name="G0" fmla="+- 462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462"/>
            <a:gd name="G18" fmla="*/ 462 1 2"/>
            <a:gd name="G19" fmla="+- G18 5400 0"/>
            <a:gd name="G20" fmla="cos G19 11796480"/>
            <a:gd name="G21" fmla="sin G19 11796480"/>
            <a:gd name="G22" fmla="+- G20 10800 0"/>
            <a:gd name="G23" fmla="+- G21 10800 0"/>
            <a:gd name="G24" fmla="+- 10800 0 G20"/>
            <a:gd name="G25" fmla="+- 462 10800 0"/>
            <a:gd name="G26" fmla="?: G9 G17 G25"/>
            <a:gd name="G27" fmla="?: G9 0 21600"/>
            <a:gd name="G28" fmla="cos 10800 11796480"/>
            <a:gd name="G29" fmla="sin 10800 11796480"/>
            <a:gd name="G30" fmla="sin 462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69 w 21600"/>
            <a:gd name="T15" fmla="*/ 10800 h 21600"/>
            <a:gd name="T16" fmla="*/ 10800 w 21600"/>
            <a:gd name="T17" fmla="*/ 10338 h 21600"/>
            <a:gd name="T18" fmla="*/ 16431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338" y="10800"/>
              </a:moveTo>
              <a:cubicBezTo>
                <a:pt x="10338" y="10544"/>
                <a:pt x="10544" y="10338"/>
                <a:pt x="10800" y="10338"/>
              </a:cubicBezTo>
              <a:cubicBezTo>
                <a:pt x="11055" y="10337"/>
                <a:pt x="11261" y="10544"/>
                <a:pt x="11262"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13</xdr:col>
      <xdr:colOff>190500</xdr:colOff>
      <xdr:row>97</xdr:row>
      <xdr:rowOff>676275</xdr:rowOff>
    </xdr:from>
    <xdr:to>
      <xdr:col>14</xdr:col>
      <xdr:colOff>57150</xdr:colOff>
      <xdr:row>99</xdr:row>
      <xdr:rowOff>9525</xdr:rowOff>
    </xdr:to>
    <xdr:sp macro="" textlink="">
      <xdr:nvSpPr>
        <xdr:cNvPr id="30082" name="Text Box 386"/>
        <xdr:cNvSpPr txBox="1">
          <a:spLocks noChangeArrowheads="1"/>
        </xdr:cNvSpPr>
      </xdr:nvSpPr>
      <xdr:spPr bwMode="auto">
        <a:xfrm>
          <a:off x="4772025" y="34823400"/>
          <a:ext cx="219075" cy="5810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1</a:t>
          </a:r>
        </a:p>
        <a:p>
          <a:pPr algn="l" rtl="0">
            <a:defRPr sz="1000"/>
          </a:pPr>
          <a:r>
            <a:rPr lang="en-GB" sz="1400" b="1" i="0" strike="noStrike">
              <a:solidFill>
                <a:srgbClr val="00CCFF"/>
              </a:solidFill>
              <a:latin typeface="Comic Sans MS"/>
            </a:rPr>
            <a:t>2</a:t>
          </a:r>
        </a:p>
      </xdr:txBody>
    </xdr:sp>
    <xdr:clientData/>
  </xdr:twoCellAnchor>
  <xdr:twoCellAnchor>
    <xdr:from>
      <xdr:col>16</xdr:col>
      <xdr:colOff>276225</xdr:colOff>
      <xdr:row>97</xdr:row>
      <xdr:rowOff>714375</xdr:rowOff>
    </xdr:from>
    <xdr:to>
      <xdr:col>17</xdr:col>
      <xdr:colOff>142875</xdr:colOff>
      <xdr:row>99</xdr:row>
      <xdr:rowOff>47625</xdr:rowOff>
    </xdr:to>
    <xdr:sp macro="" textlink="">
      <xdr:nvSpPr>
        <xdr:cNvPr id="30083" name="Text Box 387"/>
        <xdr:cNvSpPr txBox="1">
          <a:spLocks noChangeArrowheads="1"/>
        </xdr:cNvSpPr>
      </xdr:nvSpPr>
      <xdr:spPr bwMode="auto">
        <a:xfrm>
          <a:off x="5915025" y="34861500"/>
          <a:ext cx="219075" cy="5810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1</a:t>
          </a:r>
        </a:p>
        <a:p>
          <a:pPr algn="l" rtl="0">
            <a:defRPr sz="1000"/>
          </a:pPr>
          <a:r>
            <a:rPr lang="en-GB" sz="1400" b="1" i="0" strike="noStrike">
              <a:solidFill>
                <a:srgbClr val="00CCFF"/>
              </a:solidFill>
              <a:latin typeface="Comic Sans MS"/>
            </a:rPr>
            <a:t>2</a:t>
          </a:r>
        </a:p>
      </xdr:txBody>
    </xdr:sp>
    <xdr:clientData/>
  </xdr:twoCellAnchor>
  <xdr:twoCellAnchor>
    <xdr:from>
      <xdr:col>12</xdr:col>
      <xdr:colOff>0</xdr:colOff>
      <xdr:row>97</xdr:row>
      <xdr:rowOff>733425</xdr:rowOff>
    </xdr:from>
    <xdr:to>
      <xdr:col>12</xdr:col>
      <xdr:colOff>257175</xdr:colOff>
      <xdr:row>98</xdr:row>
      <xdr:rowOff>238125</xdr:rowOff>
    </xdr:to>
    <xdr:sp macro="" textlink="">
      <xdr:nvSpPr>
        <xdr:cNvPr id="30085" name="Text Box 389"/>
        <xdr:cNvSpPr txBox="1">
          <a:spLocks noChangeArrowheads="1"/>
        </xdr:cNvSpPr>
      </xdr:nvSpPr>
      <xdr:spPr bwMode="auto">
        <a:xfrm>
          <a:off x="4229100" y="34880550"/>
          <a:ext cx="257175" cy="4381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CCFF"/>
              </a:solidFill>
              <a:latin typeface="Comic Sans MS"/>
            </a:rPr>
            <a:t>+</a:t>
          </a:r>
        </a:p>
      </xdr:txBody>
    </xdr:sp>
    <xdr:clientData/>
  </xdr:twoCellAnchor>
  <xdr:twoCellAnchor>
    <xdr:from>
      <xdr:col>17</xdr:col>
      <xdr:colOff>219075</xdr:colOff>
      <xdr:row>97</xdr:row>
      <xdr:rowOff>752475</xdr:rowOff>
    </xdr:from>
    <xdr:to>
      <xdr:col>18</xdr:col>
      <xdr:colOff>123825</xdr:colOff>
      <xdr:row>98</xdr:row>
      <xdr:rowOff>257175</xdr:rowOff>
    </xdr:to>
    <xdr:sp macro="" textlink="">
      <xdr:nvSpPr>
        <xdr:cNvPr id="30086" name="Text Box 390"/>
        <xdr:cNvSpPr txBox="1">
          <a:spLocks noChangeArrowheads="1"/>
        </xdr:cNvSpPr>
      </xdr:nvSpPr>
      <xdr:spPr bwMode="auto">
        <a:xfrm>
          <a:off x="6210300" y="34899600"/>
          <a:ext cx="257175" cy="4381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CCFF"/>
              </a:solidFill>
              <a:latin typeface="Comic Sans MS"/>
            </a:rPr>
            <a:t>=</a:t>
          </a:r>
        </a:p>
      </xdr:txBody>
    </xdr:sp>
    <xdr:clientData/>
  </xdr:twoCellAnchor>
  <xdr:twoCellAnchor>
    <xdr:from>
      <xdr:col>18</xdr:col>
      <xdr:colOff>238125</xdr:colOff>
      <xdr:row>97</xdr:row>
      <xdr:rowOff>704850</xdr:rowOff>
    </xdr:from>
    <xdr:to>
      <xdr:col>18</xdr:col>
      <xdr:colOff>457200</xdr:colOff>
      <xdr:row>99</xdr:row>
      <xdr:rowOff>38100</xdr:rowOff>
    </xdr:to>
    <xdr:sp macro="" textlink="">
      <xdr:nvSpPr>
        <xdr:cNvPr id="30087" name="Text Box 391"/>
        <xdr:cNvSpPr txBox="1">
          <a:spLocks noChangeArrowheads="1"/>
        </xdr:cNvSpPr>
      </xdr:nvSpPr>
      <xdr:spPr bwMode="auto">
        <a:xfrm>
          <a:off x="6581775" y="34851975"/>
          <a:ext cx="219075" cy="5810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3</a:t>
          </a:r>
        </a:p>
        <a:p>
          <a:pPr algn="l" rtl="0">
            <a:defRPr sz="1000"/>
          </a:pPr>
          <a:r>
            <a:rPr lang="en-GB" sz="1400" b="1" i="0" strike="noStrike">
              <a:solidFill>
                <a:srgbClr val="00CCFF"/>
              </a:solidFill>
              <a:latin typeface="Comic Sans MS"/>
            </a:rPr>
            <a:t>2</a:t>
          </a:r>
        </a:p>
      </xdr:txBody>
    </xdr:sp>
    <xdr:clientData/>
  </xdr:twoCellAnchor>
  <xdr:twoCellAnchor>
    <xdr:from>
      <xdr:col>7</xdr:col>
      <xdr:colOff>266700</xdr:colOff>
      <xdr:row>97</xdr:row>
      <xdr:rowOff>752475</xdr:rowOff>
    </xdr:from>
    <xdr:to>
      <xdr:col>8</xdr:col>
      <xdr:colOff>171450</xdr:colOff>
      <xdr:row>98</xdr:row>
      <xdr:rowOff>257175</xdr:rowOff>
    </xdr:to>
    <xdr:sp macro="" textlink="">
      <xdr:nvSpPr>
        <xdr:cNvPr id="30088" name="Text Box 392"/>
        <xdr:cNvSpPr txBox="1">
          <a:spLocks noChangeArrowheads="1"/>
        </xdr:cNvSpPr>
      </xdr:nvSpPr>
      <xdr:spPr bwMode="auto">
        <a:xfrm>
          <a:off x="2733675" y="34899600"/>
          <a:ext cx="257175" cy="4381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CCFF"/>
              </a:solidFill>
              <a:latin typeface="Comic Sans MS"/>
            </a:rPr>
            <a:t>=</a:t>
          </a:r>
        </a:p>
      </xdr:txBody>
    </xdr:sp>
    <xdr:clientData/>
  </xdr:twoCellAnchor>
  <xdr:twoCellAnchor>
    <xdr:from>
      <xdr:col>6</xdr:col>
      <xdr:colOff>342900</xdr:colOff>
      <xdr:row>97</xdr:row>
      <xdr:rowOff>685800</xdr:rowOff>
    </xdr:from>
    <xdr:to>
      <xdr:col>7</xdr:col>
      <xdr:colOff>209550</xdr:colOff>
      <xdr:row>99</xdr:row>
      <xdr:rowOff>19050</xdr:rowOff>
    </xdr:to>
    <xdr:sp macro="" textlink="">
      <xdr:nvSpPr>
        <xdr:cNvPr id="30089" name="Text Box 393"/>
        <xdr:cNvSpPr txBox="1">
          <a:spLocks noChangeArrowheads="1"/>
        </xdr:cNvSpPr>
      </xdr:nvSpPr>
      <xdr:spPr bwMode="auto">
        <a:xfrm>
          <a:off x="2457450" y="34832925"/>
          <a:ext cx="219075" cy="5810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CCFF"/>
              </a:solidFill>
              <a:latin typeface="Comic Sans MS"/>
            </a:rPr>
            <a:t>1</a:t>
          </a:r>
        </a:p>
        <a:p>
          <a:pPr algn="l" rtl="0">
            <a:defRPr sz="1000"/>
          </a:pPr>
          <a:r>
            <a:rPr lang="en-GB" sz="1400" b="1" i="0" strike="noStrike">
              <a:solidFill>
                <a:srgbClr val="00CCFF"/>
              </a:solidFill>
              <a:latin typeface="Comic Sans MS"/>
            </a:rPr>
            <a:t>2</a:t>
          </a:r>
        </a:p>
      </xdr:txBody>
    </xdr:sp>
    <xdr:clientData/>
  </xdr:twoCellAnchor>
  <xdr:twoCellAnchor>
    <xdr:from>
      <xdr:col>15</xdr:col>
      <xdr:colOff>57150</xdr:colOff>
      <xdr:row>97</xdr:row>
      <xdr:rowOff>742950</xdr:rowOff>
    </xdr:from>
    <xdr:to>
      <xdr:col>15</xdr:col>
      <xdr:colOff>314325</xdr:colOff>
      <xdr:row>98</xdr:row>
      <xdr:rowOff>247650</xdr:rowOff>
    </xdr:to>
    <xdr:sp macro="" textlink="">
      <xdr:nvSpPr>
        <xdr:cNvPr id="30090" name="Text Box 394"/>
        <xdr:cNvSpPr txBox="1">
          <a:spLocks noChangeArrowheads="1"/>
        </xdr:cNvSpPr>
      </xdr:nvSpPr>
      <xdr:spPr bwMode="auto">
        <a:xfrm>
          <a:off x="5343525" y="34890075"/>
          <a:ext cx="257175" cy="4381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CCFF"/>
              </a:solidFill>
              <a:latin typeface="Comic Sans MS"/>
            </a:rPr>
            <a:t>+</a:t>
          </a:r>
        </a:p>
      </xdr:txBody>
    </xdr:sp>
    <xdr:clientData/>
  </xdr:twoCellAnchor>
  <xdr:twoCellAnchor>
    <xdr:from>
      <xdr:col>7</xdr:col>
      <xdr:colOff>209550</xdr:colOff>
      <xdr:row>97</xdr:row>
      <xdr:rowOff>142875</xdr:rowOff>
    </xdr:from>
    <xdr:to>
      <xdr:col>8</xdr:col>
      <xdr:colOff>228600</xdr:colOff>
      <xdr:row>97</xdr:row>
      <xdr:rowOff>581025</xdr:rowOff>
    </xdr:to>
    <xdr:sp macro="" textlink="">
      <xdr:nvSpPr>
        <xdr:cNvPr id="30091" name="Text Box 395"/>
        <xdr:cNvSpPr txBox="1">
          <a:spLocks noChangeArrowheads="1"/>
        </xdr:cNvSpPr>
      </xdr:nvSpPr>
      <xdr:spPr bwMode="auto">
        <a:xfrm>
          <a:off x="2676525" y="34290000"/>
          <a:ext cx="371475" cy="438150"/>
        </a:xfrm>
        <a:prstGeom prst="rect">
          <a:avLst/>
        </a:prstGeom>
        <a:solidFill>
          <a:srgbClr val="FFFF99"/>
        </a:solidFill>
        <a:ln w="9525">
          <a:noFill/>
          <a:miter lim="800000"/>
          <a:headEnd/>
          <a:tailEnd/>
        </a:ln>
        <a:effectLst/>
      </xdr:spPr>
      <xdr:txBody>
        <a:bodyPr vertOverflow="clip" wrap="square" lIns="64008" tIns="73152" rIns="64008" bIns="73152" anchor="ctr" upright="1"/>
        <a:lstStyle/>
        <a:p>
          <a:pPr algn="ctr" rtl="0">
            <a:defRPr sz="1000"/>
          </a:pPr>
          <a:r>
            <a:rPr lang="en-GB" sz="2800" b="1" i="0" strike="noStrike">
              <a:solidFill>
                <a:srgbClr val="00CCFF"/>
              </a:solidFill>
              <a:latin typeface="Comic Sans MS"/>
            </a:rPr>
            <a:t>=</a:t>
          </a:r>
        </a:p>
      </xdr:txBody>
    </xdr:sp>
    <xdr:clientData/>
  </xdr:twoCellAnchor>
  <xdr:twoCellAnchor>
    <xdr:from>
      <xdr:col>6</xdr:col>
      <xdr:colOff>57150</xdr:colOff>
      <xdr:row>97</xdr:row>
      <xdr:rowOff>733425</xdr:rowOff>
    </xdr:from>
    <xdr:to>
      <xdr:col>6</xdr:col>
      <xdr:colOff>276225</xdr:colOff>
      <xdr:row>99</xdr:row>
      <xdr:rowOff>0</xdr:rowOff>
    </xdr:to>
    <xdr:sp macro="" textlink="">
      <xdr:nvSpPr>
        <xdr:cNvPr id="30092" name="Text Box 396"/>
        <xdr:cNvSpPr txBox="1">
          <a:spLocks noChangeArrowheads="1"/>
        </xdr:cNvSpPr>
      </xdr:nvSpPr>
      <xdr:spPr bwMode="auto">
        <a:xfrm>
          <a:off x="2171700" y="348805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CCFF"/>
              </a:solidFill>
              <a:latin typeface="Comic Sans MS"/>
            </a:rPr>
            <a:t>1</a:t>
          </a:r>
        </a:p>
      </xdr:txBody>
    </xdr:sp>
    <xdr:clientData/>
  </xdr:twoCellAnchor>
  <xdr:twoCellAnchor>
    <xdr:from>
      <xdr:col>0</xdr:col>
      <xdr:colOff>0</xdr:colOff>
      <xdr:row>93</xdr:row>
      <xdr:rowOff>66675</xdr:rowOff>
    </xdr:from>
    <xdr:to>
      <xdr:col>16</xdr:col>
      <xdr:colOff>342900</xdr:colOff>
      <xdr:row>94</xdr:row>
      <xdr:rowOff>85725</xdr:rowOff>
    </xdr:to>
    <xdr:sp macro="" textlink="">
      <xdr:nvSpPr>
        <xdr:cNvPr id="30093" name="WordArt 397"/>
        <xdr:cNvSpPr>
          <a:spLocks noChangeArrowheads="1" noChangeShapeType="1" noTextEdit="1"/>
        </xdr:cNvSpPr>
      </xdr:nvSpPr>
      <xdr:spPr bwMode="auto">
        <a:xfrm>
          <a:off x="0" y="32737425"/>
          <a:ext cx="5981700" cy="285750"/>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3333CC"/>
                </a:solidFill>
                <a:round/>
                <a:headEnd/>
                <a:tailEnd/>
              </a:ln>
              <a:solidFill>
                <a:srgbClr val="FF0000">
                  <a:alpha val="50000"/>
                </a:srgbClr>
              </a:solidFill>
              <a:effectLst>
                <a:outerShdw dist="45791" dir="2021404" algn="ctr" rotWithShape="0">
                  <a:srgbClr val="9999FF"/>
                </a:outerShdw>
              </a:effectLst>
              <a:latin typeface="Comic Sans MS"/>
            </a:rPr>
            <a:t>Πώς μετατρέπω ένα μικτό κλάσμα</a:t>
          </a:r>
          <a:endParaRPr lang="en-GB" sz="3600" b="1" kern="10" spc="0">
            <a:ln w="12700">
              <a:solidFill>
                <a:srgbClr val="3333CC"/>
              </a:solidFill>
              <a:round/>
              <a:headEnd/>
              <a:tailEnd/>
            </a:ln>
            <a:solidFill>
              <a:srgbClr val="FF0000">
                <a:alpha val="50000"/>
              </a:srgbClr>
            </a:solidFill>
            <a:effectLst>
              <a:outerShdw dist="45791" dir="2021404" algn="ctr" rotWithShape="0">
                <a:srgbClr val="9999FF"/>
              </a:outerShdw>
            </a:effectLst>
            <a:latin typeface="Comic Sans MS"/>
          </a:endParaRPr>
        </a:p>
      </xdr:txBody>
    </xdr:sp>
    <xdr:clientData/>
  </xdr:twoCellAnchor>
  <xdr:twoCellAnchor>
    <xdr:from>
      <xdr:col>2</xdr:col>
      <xdr:colOff>209550</xdr:colOff>
      <xdr:row>94</xdr:row>
      <xdr:rowOff>200025</xdr:rowOff>
    </xdr:from>
    <xdr:to>
      <xdr:col>14</xdr:col>
      <xdr:colOff>304800</xdr:colOff>
      <xdr:row>95</xdr:row>
      <xdr:rowOff>38100</xdr:rowOff>
    </xdr:to>
    <xdr:sp macro="" textlink="">
      <xdr:nvSpPr>
        <xdr:cNvPr id="30094" name="WordArt 398"/>
        <xdr:cNvSpPr>
          <a:spLocks noChangeArrowheads="1" noChangeShapeType="1" noTextEdit="1"/>
        </xdr:cNvSpPr>
      </xdr:nvSpPr>
      <xdr:spPr bwMode="auto">
        <a:xfrm>
          <a:off x="914400" y="33137475"/>
          <a:ext cx="4324350" cy="285750"/>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3333CC"/>
                </a:solidFill>
                <a:round/>
                <a:headEnd/>
                <a:tailEnd/>
              </a:ln>
              <a:solidFill>
                <a:srgbClr val="FF0000">
                  <a:alpha val="50000"/>
                </a:srgbClr>
              </a:solidFill>
              <a:effectLst>
                <a:outerShdw dist="45791" dir="2021404" algn="ctr" rotWithShape="0">
                  <a:srgbClr val="9999FF"/>
                </a:outerShdw>
              </a:effectLst>
              <a:latin typeface="Comic Sans MS"/>
            </a:rPr>
            <a:t>σε καταχρηστικό κλάσμα</a:t>
          </a:r>
          <a:endParaRPr lang="en-GB" sz="3600" b="1" kern="10" spc="0">
            <a:ln w="12700">
              <a:solidFill>
                <a:srgbClr val="3333CC"/>
              </a:solidFill>
              <a:round/>
              <a:headEnd/>
              <a:tailEnd/>
            </a:ln>
            <a:solidFill>
              <a:srgbClr val="FF0000">
                <a:alpha val="50000"/>
              </a:srgbClr>
            </a:solidFill>
            <a:effectLst>
              <a:outerShdw dist="45791" dir="2021404" algn="ctr" rotWithShape="0">
                <a:srgbClr val="9999FF"/>
              </a:outerShdw>
            </a:effectLst>
            <a:latin typeface="Comic Sans MS"/>
          </a:endParaRPr>
        </a:p>
      </xdr:txBody>
    </xdr:sp>
    <xdr:clientData/>
  </xdr:twoCellAnchor>
  <xdr:twoCellAnchor>
    <xdr:from>
      <xdr:col>15</xdr:col>
      <xdr:colOff>200025</xdr:colOff>
      <xdr:row>97</xdr:row>
      <xdr:rowOff>19050</xdr:rowOff>
    </xdr:from>
    <xdr:to>
      <xdr:col>18</xdr:col>
      <xdr:colOff>257175</xdr:colOff>
      <xdr:row>98</xdr:row>
      <xdr:rowOff>171450</xdr:rowOff>
    </xdr:to>
    <xdr:sp macro="" textlink="">
      <xdr:nvSpPr>
        <xdr:cNvPr id="30095" name="AutoShape 399"/>
        <xdr:cNvSpPr>
          <a:spLocks noChangeArrowheads="1"/>
        </xdr:cNvSpPr>
      </xdr:nvSpPr>
      <xdr:spPr bwMode="auto">
        <a:xfrm>
          <a:off x="5486400" y="34166175"/>
          <a:ext cx="1114425" cy="1085850"/>
        </a:xfrm>
        <a:custGeom>
          <a:avLst/>
          <a:gdLst>
            <a:gd name="G0" fmla="+- 462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462"/>
            <a:gd name="G18" fmla="*/ 462 1 2"/>
            <a:gd name="G19" fmla="+- G18 5400 0"/>
            <a:gd name="G20" fmla="cos G19 11796480"/>
            <a:gd name="G21" fmla="sin G19 11796480"/>
            <a:gd name="G22" fmla="+- G20 10800 0"/>
            <a:gd name="G23" fmla="+- G21 10800 0"/>
            <a:gd name="G24" fmla="+- 10800 0 G20"/>
            <a:gd name="G25" fmla="+- 462 10800 0"/>
            <a:gd name="G26" fmla="?: G9 G17 G25"/>
            <a:gd name="G27" fmla="?: G9 0 21600"/>
            <a:gd name="G28" fmla="cos 10800 11796480"/>
            <a:gd name="G29" fmla="sin 10800 11796480"/>
            <a:gd name="G30" fmla="sin 462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69 w 21600"/>
            <a:gd name="T15" fmla="*/ 10800 h 21600"/>
            <a:gd name="T16" fmla="*/ 10800 w 21600"/>
            <a:gd name="T17" fmla="*/ 10338 h 21600"/>
            <a:gd name="T18" fmla="*/ 16431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338" y="10800"/>
              </a:moveTo>
              <a:cubicBezTo>
                <a:pt x="10338" y="10544"/>
                <a:pt x="10544" y="10338"/>
                <a:pt x="10800" y="10338"/>
              </a:cubicBezTo>
              <a:cubicBezTo>
                <a:pt x="11055" y="10337"/>
                <a:pt x="11261" y="10544"/>
                <a:pt x="11262"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12</xdr:col>
      <xdr:colOff>76200</xdr:colOff>
      <xdr:row>97</xdr:row>
      <xdr:rowOff>28575</xdr:rowOff>
    </xdr:from>
    <xdr:to>
      <xdr:col>15</xdr:col>
      <xdr:colOff>133350</xdr:colOff>
      <xdr:row>98</xdr:row>
      <xdr:rowOff>180975</xdr:rowOff>
    </xdr:to>
    <xdr:sp macro="" textlink="">
      <xdr:nvSpPr>
        <xdr:cNvPr id="30096" name="AutoShape 400"/>
        <xdr:cNvSpPr>
          <a:spLocks noChangeArrowheads="1"/>
        </xdr:cNvSpPr>
      </xdr:nvSpPr>
      <xdr:spPr bwMode="auto">
        <a:xfrm>
          <a:off x="4305300" y="34175700"/>
          <a:ext cx="1114425" cy="1085850"/>
        </a:xfrm>
        <a:custGeom>
          <a:avLst/>
          <a:gdLst>
            <a:gd name="G0" fmla="+- 462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462"/>
            <a:gd name="G18" fmla="*/ 462 1 2"/>
            <a:gd name="G19" fmla="+- G18 5400 0"/>
            <a:gd name="G20" fmla="cos G19 11796480"/>
            <a:gd name="G21" fmla="sin G19 11796480"/>
            <a:gd name="G22" fmla="+- G20 10800 0"/>
            <a:gd name="G23" fmla="+- G21 10800 0"/>
            <a:gd name="G24" fmla="+- 10800 0 G20"/>
            <a:gd name="G25" fmla="+- 462 10800 0"/>
            <a:gd name="G26" fmla="?: G9 G17 G25"/>
            <a:gd name="G27" fmla="?: G9 0 21600"/>
            <a:gd name="G28" fmla="cos 10800 11796480"/>
            <a:gd name="G29" fmla="sin 10800 11796480"/>
            <a:gd name="G30" fmla="sin 462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69 w 21600"/>
            <a:gd name="T15" fmla="*/ 10800 h 21600"/>
            <a:gd name="T16" fmla="*/ 10800 w 21600"/>
            <a:gd name="T17" fmla="*/ 10338 h 21600"/>
            <a:gd name="T18" fmla="*/ 16431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338" y="10800"/>
              </a:moveTo>
              <a:cubicBezTo>
                <a:pt x="10338" y="10544"/>
                <a:pt x="10544" y="10338"/>
                <a:pt x="10800" y="10338"/>
              </a:cubicBezTo>
              <a:cubicBezTo>
                <a:pt x="11055" y="10337"/>
                <a:pt x="11261" y="10544"/>
                <a:pt x="11262"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0</xdr:col>
      <xdr:colOff>304800</xdr:colOff>
      <xdr:row>97</xdr:row>
      <xdr:rowOff>28575</xdr:rowOff>
    </xdr:from>
    <xdr:to>
      <xdr:col>4</xdr:col>
      <xdr:colOff>9525</xdr:colOff>
      <xdr:row>98</xdr:row>
      <xdr:rowOff>180975</xdr:rowOff>
    </xdr:to>
    <xdr:sp macro="" textlink="">
      <xdr:nvSpPr>
        <xdr:cNvPr id="30097" name="AutoShape 401"/>
        <xdr:cNvSpPr>
          <a:spLocks noChangeArrowheads="1"/>
        </xdr:cNvSpPr>
      </xdr:nvSpPr>
      <xdr:spPr bwMode="auto">
        <a:xfrm>
          <a:off x="304800" y="34175700"/>
          <a:ext cx="1114425" cy="1085850"/>
        </a:xfrm>
        <a:custGeom>
          <a:avLst/>
          <a:gdLst>
            <a:gd name="G0" fmla="+- 92 0 0"/>
            <a:gd name="G1" fmla="+- 0 0 0"/>
            <a:gd name="G2" fmla="+- 0 0 0"/>
            <a:gd name="T0" fmla="*/ 0 256 1"/>
            <a:gd name="T1" fmla="*/ 180 256 1"/>
            <a:gd name="G3" fmla="+- 0 T0 T1"/>
            <a:gd name="T2" fmla="*/ 0 256 1"/>
            <a:gd name="T3" fmla="*/ 90 256 1"/>
            <a:gd name="G4" fmla="+- 0 T2 T3"/>
            <a:gd name="G5" fmla="*/ G4 2 1"/>
            <a:gd name="T4" fmla="*/ 90 256 1"/>
            <a:gd name="T5" fmla="*/ 0 256 1"/>
            <a:gd name="G6" fmla="+- 0 T4 T5"/>
            <a:gd name="G7" fmla="*/ G6 2 1"/>
            <a:gd name="G8" fmla="abs 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92"/>
            <a:gd name="G18" fmla="*/ 92 1 2"/>
            <a:gd name="G19" fmla="+- G18 5400 0"/>
            <a:gd name="G20" fmla="cos G19 0"/>
            <a:gd name="G21" fmla="sin G19 0"/>
            <a:gd name="G22" fmla="+- G20 10800 0"/>
            <a:gd name="G23" fmla="+- G21 10800 0"/>
            <a:gd name="G24" fmla="+- 10800 0 G20"/>
            <a:gd name="G25" fmla="+- 92 10800 0"/>
            <a:gd name="G26" fmla="?: G9 G17 G25"/>
            <a:gd name="G27" fmla="?: G9 0 21600"/>
            <a:gd name="G28" fmla="cos 10800 0"/>
            <a:gd name="G29" fmla="sin 10800 0"/>
            <a:gd name="G30" fmla="sin 92 0"/>
            <a:gd name="G31" fmla="+- G28 10800 0"/>
            <a:gd name="G32" fmla="+- G29 10800 0"/>
            <a:gd name="G33" fmla="+- G30 10800 0"/>
            <a:gd name="G34" fmla="?: G4 0 G31"/>
            <a:gd name="G35" fmla="?: 0 G34 0"/>
            <a:gd name="G36" fmla="?: G6 G35 G31"/>
            <a:gd name="G37" fmla="+- 21600 0 G36"/>
            <a:gd name="G38" fmla="?: G4 0 G33"/>
            <a:gd name="G39" fmla="?: 0 G38 G32"/>
            <a:gd name="G40" fmla="?: G6 G39 0"/>
            <a:gd name="G41" fmla="?: G4 G32 21600"/>
            <a:gd name="G42" fmla="?: G6 G41 G33"/>
            <a:gd name="T12" fmla="*/ 10800 w 21600"/>
            <a:gd name="T13" fmla="*/ 21600 h 21600"/>
            <a:gd name="T14" fmla="*/ 16246 w 21600"/>
            <a:gd name="T15" fmla="*/ 10800 h 21600"/>
            <a:gd name="T16" fmla="*/ 10800 w 21600"/>
            <a:gd name="T17" fmla="*/ 10892 h 21600"/>
            <a:gd name="T18" fmla="*/ 5354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892" y="10800"/>
              </a:moveTo>
              <a:cubicBezTo>
                <a:pt x="10892" y="10850"/>
                <a:pt x="10850" y="10892"/>
                <a:pt x="10800" y="10892"/>
              </a:cubicBezTo>
              <a:cubicBezTo>
                <a:pt x="10749" y="10892"/>
                <a:pt x="10708" y="10850"/>
                <a:pt x="10708" y="10800"/>
              </a:cubicBezTo>
              <a:lnTo>
                <a:pt x="0" y="10800"/>
              </a:lnTo>
              <a:cubicBezTo>
                <a:pt x="0" y="16764"/>
                <a:pt x="4835" y="21600"/>
                <a:pt x="10800" y="21600"/>
              </a:cubicBezTo>
              <a:cubicBezTo>
                <a:pt x="16764" y="21600"/>
                <a:pt x="21600" y="16764"/>
                <a:pt x="2160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11</xdr:col>
      <xdr:colOff>323850</xdr:colOff>
      <xdr:row>99</xdr:row>
      <xdr:rowOff>276225</xdr:rowOff>
    </xdr:from>
    <xdr:to>
      <xdr:col>12</xdr:col>
      <xdr:colOff>190500</xdr:colOff>
      <xdr:row>101</xdr:row>
      <xdr:rowOff>228600</xdr:rowOff>
    </xdr:to>
    <xdr:sp macro="" textlink="">
      <xdr:nvSpPr>
        <xdr:cNvPr id="30098" name="Text Box 402"/>
        <xdr:cNvSpPr txBox="1">
          <a:spLocks noChangeArrowheads="1"/>
        </xdr:cNvSpPr>
      </xdr:nvSpPr>
      <xdr:spPr bwMode="auto">
        <a:xfrm>
          <a:off x="4200525" y="35671125"/>
          <a:ext cx="219075" cy="5810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3</a:t>
          </a:r>
        </a:p>
        <a:p>
          <a:pPr algn="l" rtl="0">
            <a:defRPr sz="1000"/>
          </a:pPr>
          <a:r>
            <a:rPr lang="en-GB" sz="1400" b="1" i="0" strike="noStrike">
              <a:solidFill>
                <a:srgbClr val="000000"/>
              </a:solidFill>
              <a:latin typeface="Comic Sans MS"/>
            </a:rPr>
            <a:t>2</a:t>
          </a:r>
        </a:p>
      </xdr:txBody>
    </xdr:sp>
    <xdr:clientData/>
  </xdr:twoCellAnchor>
  <xdr:twoCellAnchor>
    <xdr:from>
      <xdr:col>4</xdr:col>
      <xdr:colOff>28575</xdr:colOff>
      <xdr:row>99</xdr:row>
      <xdr:rowOff>257175</xdr:rowOff>
    </xdr:from>
    <xdr:to>
      <xdr:col>4</xdr:col>
      <xdr:colOff>247650</xdr:colOff>
      <xdr:row>101</xdr:row>
      <xdr:rowOff>209550</xdr:rowOff>
    </xdr:to>
    <xdr:sp macro="" textlink="">
      <xdr:nvSpPr>
        <xdr:cNvPr id="30099" name="Text Box 403"/>
        <xdr:cNvSpPr txBox="1">
          <a:spLocks noChangeArrowheads="1"/>
        </xdr:cNvSpPr>
      </xdr:nvSpPr>
      <xdr:spPr bwMode="auto">
        <a:xfrm>
          <a:off x="1438275" y="48177450"/>
          <a:ext cx="219075" cy="581025"/>
        </a:xfrm>
        <a:prstGeom prst="rect">
          <a:avLst/>
        </a:prstGeom>
        <a:solidFill>
          <a:srgbClr val="FFFF99"/>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00"/>
              </a:solidFill>
              <a:latin typeface="Comic Sans MS"/>
            </a:rPr>
            <a:t>1</a:t>
          </a:r>
        </a:p>
        <a:p>
          <a:pPr algn="l" rtl="0">
            <a:defRPr sz="1000"/>
          </a:pPr>
          <a:r>
            <a:rPr lang="en-GB" sz="1400" b="1" i="0" strike="noStrike">
              <a:solidFill>
                <a:srgbClr val="000000"/>
              </a:solidFill>
              <a:latin typeface="Comic Sans MS"/>
            </a:rPr>
            <a:t>2</a:t>
          </a:r>
        </a:p>
      </xdr:txBody>
    </xdr:sp>
    <xdr:clientData/>
  </xdr:twoCellAnchor>
  <xdr:twoCellAnchor>
    <xdr:from>
      <xdr:col>3</xdr:col>
      <xdr:colOff>161925</xdr:colOff>
      <xdr:row>99</xdr:row>
      <xdr:rowOff>295275</xdr:rowOff>
    </xdr:from>
    <xdr:to>
      <xdr:col>4</xdr:col>
      <xdr:colOff>28575</xdr:colOff>
      <xdr:row>101</xdr:row>
      <xdr:rowOff>133350</xdr:rowOff>
    </xdr:to>
    <xdr:sp macro="" textlink="">
      <xdr:nvSpPr>
        <xdr:cNvPr id="30100" name="Text Box 404"/>
        <xdr:cNvSpPr txBox="1">
          <a:spLocks noChangeArrowheads="1"/>
        </xdr:cNvSpPr>
      </xdr:nvSpPr>
      <xdr:spPr bwMode="auto">
        <a:xfrm>
          <a:off x="1219200" y="48215550"/>
          <a:ext cx="219075" cy="4667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1800" b="1" i="0" strike="noStrike">
              <a:solidFill>
                <a:srgbClr val="000000"/>
              </a:solidFill>
              <a:latin typeface="Comic Sans MS"/>
            </a:rPr>
            <a:t>1</a:t>
          </a:r>
        </a:p>
      </xdr:txBody>
    </xdr:sp>
    <xdr:clientData/>
  </xdr:twoCellAnchor>
  <xdr:twoCellAnchor>
    <xdr:from>
      <xdr:col>7</xdr:col>
      <xdr:colOff>76200</xdr:colOff>
      <xdr:row>110</xdr:row>
      <xdr:rowOff>38100</xdr:rowOff>
    </xdr:from>
    <xdr:to>
      <xdr:col>7</xdr:col>
      <xdr:colOff>314325</xdr:colOff>
      <xdr:row>111</xdr:row>
      <xdr:rowOff>266700</xdr:rowOff>
    </xdr:to>
    <xdr:sp macro="" textlink="">
      <xdr:nvSpPr>
        <xdr:cNvPr id="30101" name="Text Box 405"/>
        <xdr:cNvSpPr txBox="1">
          <a:spLocks noChangeArrowheads="1"/>
        </xdr:cNvSpPr>
      </xdr:nvSpPr>
      <xdr:spPr bwMode="auto">
        <a:xfrm>
          <a:off x="2543175" y="38976300"/>
          <a:ext cx="238125" cy="5429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FF0000"/>
              </a:solidFill>
              <a:latin typeface="Comic Sans MS"/>
            </a:rPr>
            <a:t>=</a:t>
          </a:r>
        </a:p>
      </xdr:txBody>
    </xdr:sp>
    <xdr:clientData/>
  </xdr:twoCellAnchor>
  <xdr:twoCellAnchor>
    <xdr:from>
      <xdr:col>2</xdr:col>
      <xdr:colOff>19050</xdr:colOff>
      <xdr:row>74</xdr:row>
      <xdr:rowOff>104775</xdr:rowOff>
    </xdr:from>
    <xdr:to>
      <xdr:col>2</xdr:col>
      <xdr:colOff>238125</xdr:colOff>
      <xdr:row>75</xdr:row>
      <xdr:rowOff>304800</xdr:rowOff>
    </xdr:to>
    <xdr:sp macro="" textlink="">
      <xdr:nvSpPr>
        <xdr:cNvPr id="30102" name="Text Box 406"/>
        <xdr:cNvSpPr txBox="1">
          <a:spLocks noChangeArrowheads="1"/>
        </xdr:cNvSpPr>
      </xdr:nvSpPr>
      <xdr:spPr bwMode="auto">
        <a:xfrm>
          <a:off x="723900" y="2749867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8</xdr:col>
      <xdr:colOff>19050</xdr:colOff>
      <xdr:row>74</xdr:row>
      <xdr:rowOff>104775</xdr:rowOff>
    </xdr:from>
    <xdr:to>
      <xdr:col>8</xdr:col>
      <xdr:colOff>238125</xdr:colOff>
      <xdr:row>75</xdr:row>
      <xdr:rowOff>295275</xdr:rowOff>
    </xdr:to>
    <xdr:sp macro="" textlink="">
      <xdr:nvSpPr>
        <xdr:cNvPr id="30103" name="Text Box 407"/>
        <xdr:cNvSpPr txBox="1">
          <a:spLocks noChangeArrowheads="1"/>
        </xdr:cNvSpPr>
      </xdr:nvSpPr>
      <xdr:spPr bwMode="auto">
        <a:xfrm>
          <a:off x="2838450" y="27498675"/>
          <a:ext cx="219075" cy="5048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14</xdr:col>
      <xdr:colOff>19050</xdr:colOff>
      <xdr:row>74</xdr:row>
      <xdr:rowOff>104775</xdr:rowOff>
    </xdr:from>
    <xdr:to>
      <xdr:col>14</xdr:col>
      <xdr:colOff>238125</xdr:colOff>
      <xdr:row>75</xdr:row>
      <xdr:rowOff>285750</xdr:rowOff>
    </xdr:to>
    <xdr:sp macro="" textlink="">
      <xdr:nvSpPr>
        <xdr:cNvPr id="30104" name="Text Box 408"/>
        <xdr:cNvSpPr txBox="1">
          <a:spLocks noChangeArrowheads="1"/>
        </xdr:cNvSpPr>
      </xdr:nvSpPr>
      <xdr:spPr bwMode="auto">
        <a:xfrm>
          <a:off x="4953000" y="27498675"/>
          <a:ext cx="219075" cy="49530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2</xdr:col>
      <xdr:colOff>19050</xdr:colOff>
      <xdr:row>77</xdr:row>
      <xdr:rowOff>104775</xdr:rowOff>
    </xdr:from>
    <xdr:to>
      <xdr:col>2</xdr:col>
      <xdr:colOff>238125</xdr:colOff>
      <xdr:row>78</xdr:row>
      <xdr:rowOff>304800</xdr:rowOff>
    </xdr:to>
    <xdr:sp macro="" textlink="">
      <xdr:nvSpPr>
        <xdr:cNvPr id="30105" name="Text Box 409"/>
        <xdr:cNvSpPr txBox="1">
          <a:spLocks noChangeArrowheads="1"/>
        </xdr:cNvSpPr>
      </xdr:nvSpPr>
      <xdr:spPr bwMode="auto">
        <a:xfrm>
          <a:off x="723900" y="282892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8</xdr:col>
      <xdr:colOff>19050</xdr:colOff>
      <xdr:row>77</xdr:row>
      <xdr:rowOff>104775</xdr:rowOff>
    </xdr:from>
    <xdr:to>
      <xdr:col>8</xdr:col>
      <xdr:colOff>238125</xdr:colOff>
      <xdr:row>78</xdr:row>
      <xdr:rowOff>295275</xdr:rowOff>
    </xdr:to>
    <xdr:sp macro="" textlink="">
      <xdr:nvSpPr>
        <xdr:cNvPr id="30106" name="Text Box 410"/>
        <xdr:cNvSpPr txBox="1">
          <a:spLocks noChangeArrowheads="1"/>
        </xdr:cNvSpPr>
      </xdr:nvSpPr>
      <xdr:spPr bwMode="auto">
        <a:xfrm>
          <a:off x="2838450" y="28289250"/>
          <a:ext cx="219075" cy="5048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14</xdr:col>
      <xdr:colOff>19050</xdr:colOff>
      <xdr:row>77</xdr:row>
      <xdr:rowOff>104775</xdr:rowOff>
    </xdr:from>
    <xdr:to>
      <xdr:col>14</xdr:col>
      <xdr:colOff>238125</xdr:colOff>
      <xdr:row>78</xdr:row>
      <xdr:rowOff>285750</xdr:rowOff>
    </xdr:to>
    <xdr:sp macro="" textlink="">
      <xdr:nvSpPr>
        <xdr:cNvPr id="30107" name="Text Box 411"/>
        <xdr:cNvSpPr txBox="1">
          <a:spLocks noChangeArrowheads="1"/>
        </xdr:cNvSpPr>
      </xdr:nvSpPr>
      <xdr:spPr bwMode="auto">
        <a:xfrm>
          <a:off x="4953000" y="28289250"/>
          <a:ext cx="219075" cy="49530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5</xdr:col>
      <xdr:colOff>238125</xdr:colOff>
      <xdr:row>112</xdr:row>
      <xdr:rowOff>295275</xdr:rowOff>
    </xdr:from>
    <xdr:to>
      <xdr:col>7</xdr:col>
      <xdr:colOff>76200</xdr:colOff>
      <xdr:row>112</xdr:row>
      <xdr:rowOff>790575</xdr:rowOff>
    </xdr:to>
    <xdr:sp macro="" textlink="">
      <xdr:nvSpPr>
        <xdr:cNvPr id="30123" name="AutoShape 427"/>
        <xdr:cNvSpPr>
          <a:spLocks noChangeArrowheads="1"/>
        </xdr:cNvSpPr>
      </xdr:nvSpPr>
      <xdr:spPr bwMode="auto">
        <a:xfrm>
          <a:off x="2000250" y="39862125"/>
          <a:ext cx="542925" cy="49530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0</xdr:col>
      <xdr:colOff>95250</xdr:colOff>
      <xdr:row>112</xdr:row>
      <xdr:rowOff>266700</xdr:rowOff>
    </xdr:from>
    <xdr:to>
      <xdr:col>1</xdr:col>
      <xdr:colOff>304800</xdr:colOff>
      <xdr:row>112</xdr:row>
      <xdr:rowOff>781050</xdr:rowOff>
    </xdr:to>
    <xdr:sp macro="" textlink="">
      <xdr:nvSpPr>
        <xdr:cNvPr id="30128" name="Oval 432"/>
        <xdr:cNvSpPr>
          <a:spLocks noChangeArrowheads="1"/>
        </xdr:cNvSpPr>
      </xdr:nvSpPr>
      <xdr:spPr bwMode="auto">
        <a:xfrm>
          <a:off x="95250" y="39833550"/>
          <a:ext cx="561975" cy="514350"/>
        </a:xfrm>
        <a:prstGeom prst="ellipse">
          <a:avLst/>
        </a:prstGeom>
        <a:solidFill>
          <a:srgbClr val="00CCFF"/>
        </a:solidFill>
        <a:ln w="9525">
          <a:solidFill>
            <a:srgbClr val="000000"/>
          </a:solidFill>
          <a:round/>
          <a:headEnd/>
          <a:tailEnd/>
        </a:ln>
        <a:effectLst/>
      </xdr:spPr>
      <xdr:txBody>
        <a:bodyPr vertOverflow="clip" wrap="square" lIns="27432" tIns="18288" rIns="27432" bIns="18288" anchor="ctr" upright="1"/>
        <a:lstStyle/>
        <a:p>
          <a:pPr algn="ctr" rtl="0">
            <a:defRPr sz="1000"/>
          </a:pPr>
          <a:r>
            <a:rPr lang="el-GR" sz="600" b="0" i="0" strike="noStrike">
              <a:solidFill>
                <a:srgbClr val="000000"/>
              </a:solidFill>
              <a:latin typeface="Comic Sans MS"/>
            </a:rPr>
            <a:t>1 ακέραι</a:t>
          </a:r>
          <a:r>
            <a:rPr lang="el-GR" sz="700" b="0" i="0" strike="noStrike">
              <a:solidFill>
                <a:srgbClr val="000000"/>
              </a:solidFill>
              <a:latin typeface="Comic Sans MS"/>
            </a:rPr>
            <a:t>α μονάδα</a:t>
          </a:r>
        </a:p>
      </xdr:txBody>
    </xdr:sp>
    <xdr:clientData/>
  </xdr:twoCellAnchor>
  <xdr:twoCellAnchor>
    <xdr:from>
      <xdr:col>7</xdr:col>
      <xdr:colOff>104775</xdr:colOff>
      <xdr:row>112</xdr:row>
      <xdr:rowOff>342900</xdr:rowOff>
    </xdr:from>
    <xdr:to>
      <xdr:col>7</xdr:col>
      <xdr:colOff>342900</xdr:colOff>
      <xdr:row>112</xdr:row>
      <xdr:rowOff>885825</xdr:rowOff>
    </xdr:to>
    <xdr:sp macro="" textlink="">
      <xdr:nvSpPr>
        <xdr:cNvPr id="30129" name="Text Box 433"/>
        <xdr:cNvSpPr txBox="1">
          <a:spLocks noChangeArrowheads="1"/>
        </xdr:cNvSpPr>
      </xdr:nvSpPr>
      <xdr:spPr bwMode="auto">
        <a:xfrm>
          <a:off x="2571750" y="39909750"/>
          <a:ext cx="238125" cy="5429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FF0000"/>
              </a:solidFill>
              <a:latin typeface="Comic Sans MS"/>
            </a:rPr>
            <a:t>=</a:t>
          </a:r>
        </a:p>
      </xdr:txBody>
    </xdr:sp>
    <xdr:clientData/>
  </xdr:twoCellAnchor>
  <xdr:twoCellAnchor>
    <xdr:from>
      <xdr:col>8</xdr:col>
      <xdr:colOff>114300</xdr:colOff>
      <xdr:row>112</xdr:row>
      <xdr:rowOff>276225</xdr:rowOff>
    </xdr:from>
    <xdr:to>
      <xdr:col>9</xdr:col>
      <xdr:colOff>304800</xdr:colOff>
      <xdr:row>112</xdr:row>
      <xdr:rowOff>771525</xdr:rowOff>
    </xdr:to>
    <xdr:sp macro="" textlink="">
      <xdr:nvSpPr>
        <xdr:cNvPr id="30130" name="AutoShape 434"/>
        <xdr:cNvSpPr>
          <a:spLocks noChangeArrowheads="1"/>
        </xdr:cNvSpPr>
      </xdr:nvSpPr>
      <xdr:spPr bwMode="auto">
        <a:xfrm>
          <a:off x="2933700" y="39843075"/>
          <a:ext cx="542925" cy="49530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13</xdr:col>
      <xdr:colOff>295275</xdr:colOff>
      <xdr:row>112</xdr:row>
      <xdr:rowOff>276225</xdr:rowOff>
    </xdr:from>
    <xdr:to>
      <xdr:col>15</xdr:col>
      <xdr:colOff>133350</xdr:colOff>
      <xdr:row>112</xdr:row>
      <xdr:rowOff>771525</xdr:rowOff>
    </xdr:to>
    <xdr:sp macro="" textlink="">
      <xdr:nvSpPr>
        <xdr:cNvPr id="30131" name="AutoShape 435"/>
        <xdr:cNvSpPr>
          <a:spLocks noChangeArrowheads="1"/>
        </xdr:cNvSpPr>
      </xdr:nvSpPr>
      <xdr:spPr bwMode="auto">
        <a:xfrm>
          <a:off x="4876800" y="39843075"/>
          <a:ext cx="542925" cy="49530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12</xdr:col>
      <xdr:colOff>19050</xdr:colOff>
      <xdr:row>112</xdr:row>
      <xdr:rowOff>276225</xdr:rowOff>
    </xdr:from>
    <xdr:to>
      <xdr:col>13</xdr:col>
      <xdr:colOff>209550</xdr:colOff>
      <xdr:row>112</xdr:row>
      <xdr:rowOff>771525</xdr:rowOff>
    </xdr:to>
    <xdr:sp macro="" textlink="">
      <xdr:nvSpPr>
        <xdr:cNvPr id="30132" name="AutoShape 436"/>
        <xdr:cNvSpPr>
          <a:spLocks noChangeArrowheads="1"/>
        </xdr:cNvSpPr>
      </xdr:nvSpPr>
      <xdr:spPr bwMode="auto">
        <a:xfrm>
          <a:off x="4248150" y="39843075"/>
          <a:ext cx="542925" cy="49530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10</xdr:col>
      <xdr:colOff>66675</xdr:colOff>
      <xdr:row>112</xdr:row>
      <xdr:rowOff>276225</xdr:rowOff>
    </xdr:from>
    <xdr:to>
      <xdr:col>11</xdr:col>
      <xdr:colOff>257175</xdr:colOff>
      <xdr:row>112</xdr:row>
      <xdr:rowOff>771525</xdr:rowOff>
    </xdr:to>
    <xdr:sp macro="" textlink="">
      <xdr:nvSpPr>
        <xdr:cNvPr id="30133" name="AutoShape 437"/>
        <xdr:cNvSpPr>
          <a:spLocks noChangeArrowheads="1"/>
        </xdr:cNvSpPr>
      </xdr:nvSpPr>
      <xdr:spPr bwMode="auto">
        <a:xfrm>
          <a:off x="3590925" y="39843075"/>
          <a:ext cx="542925" cy="49530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8</xdr:col>
      <xdr:colOff>114300</xdr:colOff>
      <xdr:row>112</xdr:row>
      <xdr:rowOff>314325</xdr:rowOff>
    </xdr:from>
    <xdr:to>
      <xdr:col>9</xdr:col>
      <xdr:colOff>304800</xdr:colOff>
      <xdr:row>112</xdr:row>
      <xdr:rowOff>828675</xdr:rowOff>
    </xdr:to>
    <xdr:sp macro="" textlink="">
      <xdr:nvSpPr>
        <xdr:cNvPr id="30137" name="AutoShape 441"/>
        <xdr:cNvSpPr>
          <a:spLocks noChangeArrowheads="1"/>
        </xdr:cNvSpPr>
      </xdr:nvSpPr>
      <xdr:spPr bwMode="auto">
        <a:xfrm flipV="1">
          <a:off x="2933700" y="39881175"/>
          <a:ext cx="542925" cy="51435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10</xdr:col>
      <xdr:colOff>76200</xdr:colOff>
      <xdr:row>112</xdr:row>
      <xdr:rowOff>314325</xdr:rowOff>
    </xdr:from>
    <xdr:to>
      <xdr:col>11</xdr:col>
      <xdr:colOff>266700</xdr:colOff>
      <xdr:row>112</xdr:row>
      <xdr:rowOff>828675</xdr:rowOff>
    </xdr:to>
    <xdr:sp macro="" textlink="">
      <xdr:nvSpPr>
        <xdr:cNvPr id="30138" name="AutoShape 442"/>
        <xdr:cNvSpPr>
          <a:spLocks noChangeArrowheads="1"/>
        </xdr:cNvSpPr>
      </xdr:nvSpPr>
      <xdr:spPr bwMode="auto">
        <a:xfrm flipV="1">
          <a:off x="3600450" y="39881175"/>
          <a:ext cx="542925" cy="51435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12</xdr:col>
      <xdr:colOff>19050</xdr:colOff>
      <xdr:row>112</xdr:row>
      <xdr:rowOff>314325</xdr:rowOff>
    </xdr:from>
    <xdr:to>
      <xdr:col>13</xdr:col>
      <xdr:colOff>209550</xdr:colOff>
      <xdr:row>112</xdr:row>
      <xdr:rowOff>828675</xdr:rowOff>
    </xdr:to>
    <xdr:sp macro="" textlink="">
      <xdr:nvSpPr>
        <xdr:cNvPr id="30139" name="AutoShape 443"/>
        <xdr:cNvSpPr>
          <a:spLocks noChangeArrowheads="1"/>
        </xdr:cNvSpPr>
      </xdr:nvSpPr>
      <xdr:spPr bwMode="auto">
        <a:xfrm flipV="1">
          <a:off x="4248150" y="39881175"/>
          <a:ext cx="542925" cy="51435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00CCFF"/>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2</xdr:col>
      <xdr:colOff>19050</xdr:colOff>
      <xdr:row>112</xdr:row>
      <xdr:rowOff>285750</xdr:rowOff>
    </xdr:from>
    <xdr:to>
      <xdr:col>3</xdr:col>
      <xdr:colOff>228600</xdr:colOff>
      <xdr:row>112</xdr:row>
      <xdr:rowOff>800100</xdr:rowOff>
    </xdr:to>
    <xdr:sp macro="" textlink="">
      <xdr:nvSpPr>
        <xdr:cNvPr id="30140" name="Oval 444"/>
        <xdr:cNvSpPr>
          <a:spLocks noChangeArrowheads="1"/>
        </xdr:cNvSpPr>
      </xdr:nvSpPr>
      <xdr:spPr bwMode="auto">
        <a:xfrm>
          <a:off x="723900" y="39852600"/>
          <a:ext cx="561975" cy="514350"/>
        </a:xfrm>
        <a:prstGeom prst="ellipse">
          <a:avLst/>
        </a:prstGeom>
        <a:solidFill>
          <a:srgbClr val="00CCFF"/>
        </a:solidFill>
        <a:ln w="9525">
          <a:solidFill>
            <a:srgbClr val="000000"/>
          </a:solidFill>
          <a:round/>
          <a:headEnd/>
          <a:tailEnd/>
        </a:ln>
        <a:effectLst/>
      </xdr:spPr>
      <xdr:txBody>
        <a:bodyPr vertOverflow="clip" wrap="square" lIns="27432" tIns="18288" rIns="27432" bIns="18288" anchor="ctr" upright="1"/>
        <a:lstStyle/>
        <a:p>
          <a:pPr algn="ctr" rtl="0">
            <a:defRPr sz="1000"/>
          </a:pPr>
          <a:r>
            <a:rPr lang="el-GR" sz="600" b="0" i="0" strike="noStrike">
              <a:solidFill>
                <a:srgbClr val="000000"/>
              </a:solidFill>
              <a:latin typeface="Comic Sans MS"/>
            </a:rPr>
            <a:t>1 ακέραι</a:t>
          </a:r>
          <a:r>
            <a:rPr lang="el-GR" sz="700" b="0" i="0" strike="noStrike">
              <a:solidFill>
                <a:srgbClr val="000000"/>
              </a:solidFill>
              <a:latin typeface="Comic Sans MS"/>
            </a:rPr>
            <a:t>α μονάδα</a:t>
          </a:r>
        </a:p>
      </xdr:txBody>
    </xdr:sp>
    <xdr:clientData/>
  </xdr:twoCellAnchor>
  <xdr:twoCellAnchor>
    <xdr:from>
      <xdr:col>3</xdr:col>
      <xdr:colOff>295275</xdr:colOff>
      <xdr:row>112</xdr:row>
      <xdr:rowOff>266700</xdr:rowOff>
    </xdr:from>
    <xdr:to>
      <xdr:col>5</xdr:col>
      <xdr:colOff>152400</xdr:colOff>
      <xdr:row>112</xdr:row>
      <xdr:rowOff>781050</xdr:rowOff>
    </xdr:to>
    <xdr:sp macro="" textlink="">
      <xdr:nvSpPr>
        <xdr:cNvPr id="30141" name="Oval 445"/>
        <xdr:cNvSpPr>
          <a:spLocks noChangeArrowheads="1"/>
        </xdr:cNvSpPr>
      </xdr:nvSpPr>
      <xdr:spPr bwMode="auto">
        <a:xfrm>
          <a:off x="1352550" y="39833550"/>
          <a:ext cx="561975" cy="514350"/>
        </a:xfrm>
        <a:prstGeom prst="ellipse">
          <a:avLst/>
        </a:prstGeom>
        <a:solidFill>
          <a:srgbClr val="00CCFF"/>
        </a:solidFill>
        <a:ln w="9525">
          <a:solidFill>
            <a:srgbClr val="000000"/>
          </a:solidFill>
          <a:round/>
          <a:headEnd/>
          <a:tailEnd/>
        </a:ln>
        <a:effectLst/>
      </xdr:spPr>
      <xdr:txBody>
        <a:bodyPr vertOverflow="clip" wrap="square" lIns="27432" tIns="18288" rIns="27432" bIns="18288" anchor="ctr" upright="1"/>
        <a:lstStyle/>
        <a:p>
          <a:pPr algn="ctr" rtl="0">
            <a:defRPr sz="1000"/>
          </a:pPr>
          <a:r>
            <a:rPr lang="el-GR" sz="600" b="0" i="0" strike="noStrike">
              <a:solidFill>
                <a:srgbClr val="000000"/>
              </a:solidFill>
              <a:latin typeface="Comic Sans MS"/>
            </a:rPr>
            <a:t>1 ακέραι</a:t>
          </a:r>
          <a:r>
            <a:rPr lang="el-GR" sz="700" b="0" i="0" strike="noStrike">
              <a:solidFill>
                <a:srgbClr val="000000"/>
              </a:solidFill>
              <a:latin typeface="Comic Sans MS"/>
            </a:rPr>
            <a:t>α μονάδα</a:t>
          </a:r>
        </a:p>
      </xdr:txBody>
    </xdr:sp>
    <xdr:clientData/>
  </xdr:twoCellAnchor>
  <xdr:twoCellAnchor>
    <xdr:from>
      <xdr:col>10</xdr:col>
      <xdr:colOff>247650</xdr:colOff>
      <xdr:row>70</xdr:row>
      <xdr:rowOff>276225</xdr:rowOff>
    </xdr:from>
    <xdr:to>
      <xdr:col>12</xdr:col>
      <xdr:colOff>85725</xdr:colOff>
      <xdr:row>70</xdr:row>
      <xdr:rowOff>771525</xdr:rowOff>
    </xdr:to>
    <xdr:sp macro="" textlink="">
      <xdr:nvSpPr>
        <xdr:cNvPr id="30142" name="AutoShape 446"/>
        <xdr:cNvSpPr>
          <a:spLocks noChangeArrowheads="1"/>
        </xdr:cNvSpPr>
      </xdr:nvSpPr>
      <xdr:spPr bwMode="auto">
        <a:xfrm>
          <a:off x="3771900" y="25879425"/>
          <a:ext cx="542925" cy="49530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FF0000"/>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8</xdr:col>
      <xdr:colOff>276225</xdr:colOff>
      <xdr:row>70</xdr:row>
      <xdr:rowOff>257175</xdr:rowOff>
    </xdr:from>
    <xdr:to>
      <xdr:col>10</xdr:col>
      <xdr:colOff>133350</xdr:colOff>
      <xdr:row>70</xdr:row>
      <xdr:rowOff>771525</xdr:rowOff>
    </xdr:to>
    <xdr:sp macro="" textlink="">
      <xdr:nvSpPr>
        <xdr:cNvPr id="30143" name="Oval 447"/>
        <xdr:cNvSpPr>
          <a:spLocks noChangeArrowheads="1"/>
        </xdr:cNvSpPr>
      </xdr:nvSpPr>
      <xdr:spPr bwMode="auto">
        <a:xfrm>
          <a:off x="3095625" y="25860375"/>
          <a:ext cx="561975" cy="514350"/>
        </a:xfrm>
        <a:prstGeom prst="ellipse">
          <a:avLst/>
        </a:prstGeom>
        <a:solidFill>
          <a:srgbClr val="FF0000"/>
        </a:solidFill>
        <a:ln w="9525">
          <a:solidFill>
            <a:srgbClr val="000000"/>
          </a:solidFill>
          <a:round/>
          <a:headEnd/>
          <a:tailEnd/>
        </a:ln>
        <a:effectLst/>
      </xdr:spPr>
      <xdr:txBody>
        <a:bodyPr vertOverflow="clip" wrap="square" lIns="27432" tIns="18288" rIns="27432" bIns="18288" anchor="ctr" upright="1"/>
        <a:lstStyle/>
        <a:p>
          <a:pPr algn="ctr" rtl="0">
            <a:defRPr sz="1000"/>
          </a:pPr>
          <a:r>
            <a:rPr lang="el-GR" sz="600" b="0" i="0" strike="noStrike">
              <a:solidFill>
                <a:srgbClr val="000000"/>
              </a:solidFill>
              <a:latin typeface="Comic Sans MS"/>
            </a:rPr>
            <a:t>1 ακέραι</a:t>
          </a:r>
          <a:r>
            <a:rPr lang="el-GR" sz="700" b="0" i="0" strike="noStrike">
              <a:solidFill>
                <a:srgbClr val="000000"/>
              </a:solidFill>
              <a:latin typeface="Comic Sans MS"/>
            </a:rPr>
            <a:t>α μονάδα</a:t>
          </a:r>
        </a:p>
      </xdr:txBody>
    </xdr:sp>
    <xdr:clientData/>
  </xdr:twoCellAnchor>
  <xdr:twoCellAnchor>
    <xdr:from>
      <xdr:col>6</xdr:col>
      <xdr:colOff>19050</xdr:colOff>
      <xdr:row>70</xdr:row>
      <xdr:rowOff>276225</xdr:rowOff>
    </xdr:from>
    <xdr:to>
      <xdr:col>6</xdr:col>
      <xdr:colOff>257175</xdr:colOff>
      <xdr:row>70</xdr:row>
      <xdr:rowOff>819150</xdr:rowOff>
    </xdr:to>
    <xdr:sp macro="" textlink="">
      <xdr:nvSpPr>
        <xdr:cNvPr id="30144" name="Text Box 448"/>
        <xdr:cNvSpPr txBox="1">
          <a:spLocks noChangeArrowheads="1"/>
        </xdr:cNvSpPr>
      </xdr:nvSpPr>
      <xdr:spPr bwMode="auto">
        <a:xfrm>
          <a:off x="2133600" y="25879425"/>
          <a:ext cx="238125" cy="5429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FF0000"/>
              </a:solidFill>
              <a:latin typeface="Comic Sans MS"/>
            </a:rPr>
            <a:t>=</a:t>
          </a:r>
        </a:p>
      </xdr:txBody>
    </xdr:sp>
    <xdr:clientData/>
  </xdr:twoCellAnchor>
  <xdr:twoCellAnchor>
    <xdr:from>
      <xdr:col>0</xdr:col>
      <xdr:colOff>161925</xdr:colOff>
      <xdr:row>70</xdr:row>
      <xdr:rowOff>276225</xdr:rowOff>
    </xdr:from>
    <xdr:to>
      <xdr:col>2</xdr:col>
      <xdr:colOff>0</xdr:colOff>
      <xdr:row>70</xdr:row>
      <xdr:rowOff>771525</xdr:rowOff>
    </xdr:to>
    <xdr:sp macro="" textlink="">
      <xdr:nvSpPr>
        <xdr:cNvPr id="30145" name="AutoShape 449"/>
        <xdr:cNvSpPr>
          <a:spLocks noChangeArrowheads="1"/>
        </xdr:cNvSpPr>
      </xdr:nvSpPr>
      <xdr:spPr bwMode="auto">
        <a:xfrm>
          <a:off x="161925" y="25879425"/>
          <a:ext cx="542925" cy="49530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FF0000"/>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4</xdr:col>
      <xdr:colOff>28575</xdr:colOff>
      <xdr:row>70</xdr:row>
      <xdr:rowOff>266700</xdr:rowOff>
    </xdr:from>
    <xdr:to>
      <xdr:col>5</xdr:col>
      <xdr:colOff>219075</xdr:colOff>
      <xdr:row>70</xdr:row>
      <xdr:rowOff>762000</xdr:rowOff>
    </xdr:to>
    <xdr:sp macro="" textlink="">
      <xdr:nvSpPr>
        <xdr:cNvPr id="30147" name="AutoShape 451"/>
        <xdr:cNvSpPr>
          <a:spLocks noChangeArrowheads="1"/>
        </xdr:cNvSpPr>
      </xdr:nvSpPr>
      <xdr:spPr bwMode="auto">
        <a:xfrm>
          <a:off x="1438275" y="25869900"/>
          <a:ext cx="542925" cy="49530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FF0000"/>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2</xdr:col>
      <xdr:colOff>114300</xdr:colOff>
      <xdr:row>70</xdr:row>
      <xdr:rowOff>266700</xdr:rowOff>
    </xdr:from>
    <xdr:to>
      <xdr:col>3</xdr:col>
      <xdr:colOff>304800</xdr:colOff>
      <xdr:row>70</xdr:row>
      <xdr:rowOff>762000</xdr:rowOff>
    </xdr:to>
    <xdr:sp macro="" textlink="">
      <xdr:nvSpPr>
        <xdr:cNvPr id="30148" name="AutoShape 452"/>
        <xdr:cNvSpPr>
          <a:spLocks noChangeArrowheads="1"/>
        </xdr:cNvSpPr>
      </xdr:nvSpPr>
      <xdr:spPr bwMode="auto">
        <a:xfrm>
          <a:off x="819150" y="25869900"/>
          <a:ext cx="542925" cy="49530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FF0000"/>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0</xdr:col>
      <xdr:colOff>161925</xdr:colOff>
      <xdr:row>70</xdr:row>
      <xdr:rowOff>323850</xdr:rowOff>
    </xdr:from>
    <xdr:to>
      <xdr:col>2</xdr:col>
      <xdr:colOff>0</xdr:colOff>
      <xdr:row>70</xdr:row>
      <xdr:rowOff>838200</xdr:rowOff>
    </xdr:to>
    <xdr:sp macro="" textlink="">
      <xdr:nvSpPr>
        <xdr:cNvPr id="30149" name="AutoShape 453"/>
        <xdr:cNvSpPr>
          <a:spLocks noChangeArrowheads="1"/>
        </xdr:cNvSpPr>
      </xdr:nvSpPr>
      <xdr:spPr bwMode="auto">
        <a:xfrm flipV="1">
          <a:off x="161925" y="25927050"/>
          <a:ext cx="542925" cy="51435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FF0000"/>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2</xdr:col>
      <xdr:colOff>114300</xdr:colOff>
      <xdr:row>70</xdr:row>
      <xdr:rowOff>333375</xdr:rowOff>
    </xdr:from>
    <xdr:to>
      <xdr:col>3</xdr:col>
      <xdr:colOff>304800</xdr:colOff>
      <xdr:row>70</xdr:row>
      <xdr:rowOff>847725</xdr:rowOff>
    </xdr:to>
    <xdr:sp macro="" textlink="">
      <xdr:nvSpPr>
        <xdr:cNvPr id="30150" name="AutoShape 454"/>
        <xdr:cNvSpPr>
          <a:spLocks noChangeArrowheads="1"/>
        </xdr:cNvSpPr>
      </xdr:nvSpPr>
      <xdr:spPr bwMode="auto">
        <a:xfrm flipV="1">
          <a:off x="819150" y="25936575"/>
          <a:ext cx="542925" cy="514350"/>
        </a:xfrm>
        <a:custGeom>
          <a:avLst/>
          <a:gdLst>
            <a:gd name="G0" fmla="+- 600 0 0"/>
            <a:gd name="G1" fmla="+- 11796480 0 0"/>
            <a:gd name="G2" fmla="+- 0 0 11796480"/>
            <a:gd name="T0" fmla="*/ 0 256 1"/>
            <a:gd name="T1" fmla="*/ 180 256 1"/>
            <a:gd name="G3" fmla="+- 11796480 T0 T1"/>
            <a:gd name="T2" fmla="*/ 0 256 1"/>
            <a:gd name="T3" fmla="*/ 90 256 1"/>
            <a:gd name="G4" fmla="+- 11796480 T2 T3"/>
            <a:gd name="G5" fmla="*/ G4 2 1"/>
            <a:gd name="T4" fmla="*/ 90 256 1"/>
            <a:gd name="T5" fmla="*/ 0 256 1"/>
            <a:gd name="G6" fmla="+- 11796480 T4 T5"/>
            <a:gd name="G7" fmla="*/ G6 2 1"/>
            <a:gd name="G8" fmla="abs 11796480"/>
            <a:gd name="T6" fmla="*/ 0 256 1"/>
            <a:gd name="T7" fmla="*/ 90 256 1"/>
            <a:gd name="G9" fmla="+- G8 T6 T7"/>
            <a:gd name="G10" fmla="?: G9 G7 G5"/>
            <a:gd name="T8" fmla="*/ 0 256 1"/>
            <a:gd name="T9" fmla="*/ 360 256 1"/>
            <a:gd name="G11" fmla="+- G10 T8 T9"/>
            <a:gd name="G12" fmla="?: G10 G11 G10"/>
            <a:gd name="T10" fmla="*/ 0 256 1"/>
            <a:gd name="T11" fmla="*/ 360 256 1"/>
            <a:gd name="G13" fmla="+- G12 T10 T11"/>
            <a:gd name="G14" fmla="?: G12 G13 G12"/>
            <a:gd name="G15" fmla="+- 0 0 G14"/>
            <a:gd name="G16" fmla="+- 10800 0 0"/>
            <a:gd name="G17" fmla="+- 10800 0 600"/>
            <a:gd name="G18" fmla="*/ 600 1 2"/>
            <a:gd name="G19" fmla="+- G18 5400 0"/>
            <a:gd name="G20" fmla="cos G19 11796480"/>
            <a:gd name="G21" fmla="sin G19 11796480"/>
            <a:gd name="G22" fmla="+- G20 10800 0"/>
            <a:gd name="G23" fmla="+- G21 10800 0"/>
            <a:gd name="G24" fmla="+- 10800 0 G20"/>
            <a:gd name="G25" fmla="+- 600 10800 0"/>
            <a:gd name="G26" fmla="?: G9 G17 G25"/>
            <a:gd name="G27" fmla="?: G9 0 21600"/>
            <a:gd name="G28" fmla="cos 10800 11796480"/>
            <a:gd name="G29" fmla="sin 10800 11796480"/>
            <a:gd name="G30" fmla="sin 600 11796480"/>
            <a:gd name="G31" fmla="+- G28 10800 0"/>
            <a:gd name="G32" fmla="+- G29 10800 0"/>
            <a:gd name="G33" fmla="+- G30 10800 0"/>
            <a:gd name="G34" fmla="?: G4 0 G31"/>
            <a:gd name="G35" fmla="?: 11796480 G34 0"/>
            <a:gd name="G36" fmla="?: G6 G35 G31"/>
            <a:gd name="G37" fmla="+- 21600 0 G36"/>
            <a:gd name="G38" fmla="?: G4 0 G33"/>
            <a:gd name="G39" fmla="?: 11796480 G38 G32"/>
            <a:gd name="G40" fmla="?: G6 G39 0"/>
            <a:gd name="G41" fmla="?: G4 G32 21600"/>
            <a:gd name="G42" fmla="?: G6 G41 G33"/>
            <a:gd name="T12" fmla="*/ 10800 w 21600"/>
            <a:gd name="T13" fmla="*/ 0 h 21600"/>
            <a:gd name="T14" fmla="*/ 5100 w 21600"/>
            <a:gd name="T15" fmla="*/ 10800 h 21600"/>
            <a:gd name="T16" fmla="*/ 10800 w 21600"/>
            <a:gd name="T17" fmla="*/ 10200 h 21600"/>
            <a:gd name="T18" fmla="*/ 16500 w 21600"/>
            <a:gd name="T19" fmla="*/ 10800 h 21600"/>
            <a:gd name="T20" fmla="*/ G36 w 21600"/>
            <a:gd name="T21" fmla="*/ G40 h 21600"/>
            <a:gd name="T22" fmla="*/ G37 w 21600"/>
            <a:gd name="T23" fmla="*/ G42 h 21600"/>
          </a:gdLst>
          <a:ahLst/>
          <a:cxnLst>
            <a:cxn ang="0">
              <a:pos x="T12" y="T13"/>
            </a:cxn>
            <a:cxn ang="0">
              <a:pos x="T14" y="T15"/>
            </a:cxn>
            <a:cxn ang="0">
              <a:pos x="T16" y="T17"/>
            </a:cxn>
            <a:cxn ang="0">
              <a:pos x="T18" y="T19"/>
            </a:cxn>
          </a:cxnLst>
          <a:rect l="T20" t="T21" r="T22" b="T23"/>
          <a:pathLst>
            <a:path w="21600" h="21600">
              <a:moveTo>
                <a:pt x="10200" y="10800"/>
              </a:moveTo>
              <a:cubicBezTo>
                <a:pt x="10200" y="10468"/>
                <a:pt x="10468" y="10200"/>
                <a:pt x="10800" y="10200"/>
              </a:cubicBezTo>
              <a:cubicBezTo>
                <a:pt x="11131" y="10199"/>
                <a:pt x="11399" y="10468"/>
                <a:pt x="11400" y="10799"/>
              </a:cubicBezTo>
              <a:lnTo>
                <a:pt x="21600" y="10800"/>
              </a:lnTo>
              <a:cubicBezTo>
                <a:pt x="21600" y="4835"/>
                <a:pt x="16764" y="0"/>
                <a:pt x="10800" y="0"/>
              </a:cubicBezTo>
              <a:cubicBezTo>
                <a:pt x="4835" y="0"/>
                <a:pt x="0" y="4835"/>
                <a:pt x="0" y="10800"/>
              </a:cubicBezTo>
              <a:close/>
            </a:path>
          </a:pathLst>
        </a:custGeom>
        <a:solidFill>
          <a:srgbClr val="FF0000"/>
        </a:solidFill>
        <a:ln w="9525">
          <a:solidFill>
            <a:srgbClr val="000000"/>
          </a:solidFill>
          <a:miter lim="800000"/>
          <a:headEnd/>
          <a:tailEnd/>
        </a:ln>
        <a:effectLst/>
      </xdr:spPr>
      <xdr:txBody>
        <a:bodyPr vertOverflow="clip" wrap="square" lIns="27432" tIns="32004" rIns="27432" bIns="32004" anchor="ctr" upright="1"/>
        <a:lstStyle/>
        <a:p>
          <a:pPr algn="ctr" rtl="0">
            <a:defRPr sz="1000"/>
          </a:pPr>
          <a:r>
            <a:rPr lang="en-GB" sz="1000" b="0" i="0" strike="noStrike">
              <a:solidFill>
                <a:srgbClr val="000000"/>
              </a:solidFill>
              <a:latin typeface="Comic Sans MS"/>
            </a:rPr>
            <a:t>1/2</a:t>
          </a:r>
        </a:p>
      </xdr:txBody>
    </xdr:sp>
    <xdr:clientData/>
  </xdr:twoCellAnchor>
  <xdr:twoCellAnchor>
    <xdr:from>
      <xdr:col>6</xdr:col>
      <xdr:colOff>323850</xdr:colOff>
      <xdr:row>70</xdr:row>
      <xdr:rowOff>266700</xdr:rowOff>
    </xdr:from>
    <xdr:to>
      <xdr:col>8</xdr:col>
      <xdr:colOff>180975</xdr:colOff>
      <xdr:row>70</xdr:row>
      <xdr:rowOff>781050</xdr:rowOff>
    </xdr:to>
    <xdr:sp macro="" textlink="">
      <xdr:nvSpPr>
        <xdr:cNvPr id="30152" name="Oval 456"/>
        <xdr:cNvSpPr>
          <a:spLocks noChangeArrowheads="1"/>
        </xdr:cNvSpPr>
      </xdr:nvSpPr>
      <xdr:spPr bwMode="auto">
        <a:xfrm>
          <a:off x="2438400" y="25869900"/>
          <a:ext cx="561975" cy="514350"/>
        </a:xfrm>
        <a:prstGeom prst="ellipse">
          <a:avLst/>
        </a:prstGeom>
        <a:solidFill>
          <a:srgbClr val="FF0000"/>
        </a:solidFill>
        <a:ln w="9525">
          <a:solidFill>
            <a:srgbClr val="000000"/>
          </a:solidFill>
          <a:round/>
          <a:headEnd/>
          <a:tailEnd/>
        </a:ln>
        <a:effectLst/>
      </xdr:spPr>
      <xdr:txBody>
        <a:bodyPr vertOverflow="clip" wrap="square" lIns="27432" tIns="18288" rIns="27432" bIns="18288" anchor="ctr" upright="1"/>
        <a:lstStyle/>
        <a:p>
          <a:pPr algn="ctr" rtl="0">
            <a:defRPr sz="1000"/>
          </a:pPr>
          <a:r>
            <a:rPr lang="el-GR" sz="600" b="0" i="0" strike="noStrike">
              <a:solidFill>
                <a:srgbClr val="000000"/>
              </a:solidFill>
              <a:latin typeface="Comic Sans MS"/>
            </a:rPr>
            <a:t>1 ακέραι</a:t>
          </a:r>
          <a:r>
            <a:rPr lang="el-GR" sz="700" b="0" i="0" strike="noStrike">
              <a:solidFill>
                <a:srgbClr val="000000"/>
              </a:solidFill>
              <a:latin typeface="Comic Sans MS"/>
            </a:rPr>
            <a:t>α μονάδα</a:t>
          </a:r>
        </a:p>
      </xdr:txBody>
    </xdr:sp>
    <xdr:clientData/>
  </xdr:twoCellAnchor>
  <xdr:twoCellAnchor>
    <xdr:from>
      <xdr:col>3</xdr:col>
      <xdr:colOff>47625</xdr:colOff>
      <xdr:row>120</xdr:row>
      <xdr:rowOff>38100</xdr:rowOff>
    </xdr:from>
    <xdr:to>
      <xdr:col>3</xdr:col>
      <xdr:colOff>266700</xdr:colOff>
      <xdr:row>121</xdr:row>
      <xdr:rowOff>238125</xdr:rowOff>
    </xdr:to>
    <xdr:sp macro="" textlink="">
      <xdr:nvSpPr>
        <xdr:cNvPr id="30154" name="Text Box 458"/>
        <xdr:cNvSpPr txBox="1">
          <a:spLocks noChangeArrowheads="1"/>
        </xdr:cNvSpPr>
      </xdr:nvSpPr>
      <xdr:spPr bwMode="auto">
        <a:xfrm>
          <a:off x="1104900" y="425005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9</xdr:col>
      <xdr:colOff>47625</xdr:colOff>
      <xdr:row>117</xdr:row>
      <xdr:rowOff>38100</xdr:rowOff>
    </xdr:from>
    <xdr:to>
      <xdr:col>9</xdr:col>
      <xdr:colOff>266700</xdr:colOff>
      <xdr:row>118</xdr:row>
      <xdr:rowOff>238125</xdr:rowOff>
    </xdr:to>
    <xdr:sp macro="" textlink="">
      <xdr:nvSpPr>
        <xdr:cNvPr id="30156" name="Text Box 460"/>
        <xdr:cNvSpPr txBox="1">
          <a:spLocks noChangeArrowheads="1"/>
        </xdr:cNvSpPr>
      </xdr:nvSpPr>
      <xdr:spPr bwMode="auto">
        <a:xfrm>
          <a:off x="3219450" y="4170997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15</xdr:col>
      <xdr:colOff>47625</xdr:colOff>
      <xdr:row>117</xdr:row>
      <xdr:rowOff>38100</xdr:rowOff>
    </xdr:from>
    <xdr:to>
      <xdr:col>15</xdr:col>
      <xdr:colOff>266700</xdr:colOff>
      <xdr:row>118</xdr:row>
      <xdr:rowOff>238125</xdr:rowOff>
    </xdr:to>
    <xdr:sp macro="" textlink="">
      <xdr:nvSpPr>
        <xdr:cNvPr id="30158" name="Text Box 462"/>
        <xdr:cNvSpPr txBox="1">
          <a:spLocks noChangeArrowheads="1"/>
        </xdr:cNvSpPr>
      </xdr:nvSpPr>
      <xdr:spPr bwMode="auto">
        <a:xfrm>
          <a:off x="5334000" y="4170997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15</xdr:col>
      <xdr:colOff>47625</xdr:colOff>
      <xdr:row>120</xdr:row>
      <xdr:rowOff>38100</xdr:rowOff>
    </xdr:from>
    <xdr:to>
      <xdr:col>15</xdr:col>
      <xdr:colOff>266700</xdr:colOff>
      <xdr:row>121</xdr:row>
      <xdr:rowOff>238125</xdr:rowOff>
    </xdr:to>
    <xdr:sp macro="" textlink="">
      <xdr:nvSpPr>
        <xdr:cNvPr id="30160" name="Text Box 464"/>
        <xdr:cNvSpPr txBox="1">
          <a:spLocks noChangeArrowheads="1"/>
        </xdr:cNvSpPr>
      </xdr:nvSpPr>
      <xdr:spPr bwMode="auto">
        <a:xfrm>
          <a:off x="5334000" y="425005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9</xdr:col>
      <xdr:colOff>47625</xdr:colOff>
      <xdr:row>120</xdr:row>
      <xdr:rowOff>38100</xdr:rowOff>
    </xdr:from>
    <xdr:to>
      <xdr:col>9</xdr:col>
      <xdr:colOff>266700</xdr:colOff>
      <xdr:row>121</xdr:row>
      <xdr:rowOff>238125</xdr:rowOff>
    </xdr:to>
    <xdr:sp macro="" textlink="">
      <xdr:nvSpPr>
        <xdr:cNvPr id="30162" name="Text Box 466"/>
        <xdr:cNvSpPr txBox="1">
          <a:spLocks noChangeArrowheads="1"/>
        </xdr:cNvSpPr>
      </xdr:nvSpPr>
      <xdr:spPr bwMode="auto">
        <a:xfrm>
          <a:off x="3219450" y="425005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2</xdr:col>
      <xdr:colOff>19050</xdr:colOff>
      <xdr:row>127</xdr:row>
      <xdr:rowOff>104775</xdr:rowOff>
    </xdr:from>
    <xdr:to>
      <xdr:col>2</xdr:col>
      <xdr:colOff>238125</xdr:colOff>
      <xdr:row>128</xdr:row>
      <xdr:rowOff>304800</xdr:rowOff>
    </xdr:to>
    <xdr:sp macro="" textlink="">
      <xdr:nvSpPr>
        <xdr:cNvPr id="30170" name="Text Box 474"/>
        <xdr:cNvSpPr txBox="1">
          <a:spLocks noChangeArrowheads="1"/>
        </xdr:cNvSpPr>
      </xdr:nvSpPr>
      <xdr:spPr bwMode="auto">
        <a:xfrm>
          <a:off x="723900" y="4499610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8</xdr:col>
      <xdr:colOff>19050</xdr:colOff>
      <xdr:row>127</xdr:row>
      <xdr:rowOff>104775</xdr:rowOff>
    </xdr:from>
    <xdr:to>
      <xdr:col>8</xdr:col>
      <xdr:colOff>238125</xdr:colOff>
      <xdr:row>128</xdr:row>
      <xdr:rowOff>295275</xdr:rowOff>
    </xdr:to>
    <xdr:sp macro="" textlink="">
      <xdr:nvSpPr>
        <xdr:cNvPr id="30171" name="Text Box 475"/>
        <xdr:cNvSpPr txBox="1">
          <a:spLocks noChangeArrowheads="1"/>
        </xdr:cNvSpPr>
      </xdr:nvSpPr>
      <xdr:spPr bwMode="auto">
        <a:xfrm>
          <a:off x="2838450" y="44996100"/>
          <a:ext cx="219075" cy="5048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14</xdr:col>
      <xdr:colOff>19050</xdr:colOff>
      <xdr:row>127</xdr:row>
      <xdr:rowOff>104775</xdr:rowOff>
    </xdr:from>
    <xdr:to>
      <xdr:col>14</xdr:col>
      <xdr:colOff>238125</xdr:colOff>
      <xdr:row>128</xdr:row>
      <xdr:rowOff>285750</xdr:rowOff>
    </xdr:to>
    <xdr:sp macro="" textlink="">
      <xdr:nvSpPr>
        <xdr:cNvPr id="30172" name="Text Box 476"/>
        <xdr:cNvSpPr txBox="1">
          <a:spLocks noChangeArrowheads="1"/>
        </xdr:cNvSpPr>
      </xdr:nvSpPr>
      <xdr:spPr bwMode="auto">
        <a:xfrm>
          <a:off x="4953000" y="44996100"/>
          <a:ext cx="219075" cy="49530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2</xdr:col>
      <xdr:colOff>19050</xdr:colOff>
      <xdr:row>130</xdr:row>
      <xdr:rowOff>104775</xdr:rowOff>
    </xdr:from>
    <xdr:to>
      <xdr:col>2</xdr:col>
      <xdr:colOff>238125</xdr:colOff>
      <xdr:row>131</xdr:row>
      <xdr:rowOff>304800</xdr:rowOff>
    </xdr:to>
    <xdr:sp macro="" textlink="">
      <xdr:nvSpPr>
        <xdr:cNvPr id="30173" name="Text Box 477"/>
        <xdr:cNvSpPr txBox="1">
          <a:spLocks noChangeArrowheads="1"/>
        </xdr:cNvSpPr>
      </xdr:nvSpPr>
      <xdr:spPr bwMode="auto">
        <a:xfrm>
          <a:off x="723900" y="4578667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8</xdr:col>
      <xdr:colOff>19050</xdr:colOff>
      <xdr:row>130</xdr:row>
      <xdr:rowOff>104775</xdr:rowOff>
    </xdr:from>
    <xdr:to>
      <xdr:col>8</xdr:col>
      <xdr:colOff>238125</xdr:colOff>
      <xdr:row>131</xdr:row>
      <xdr:rowOff>295275</xdr:rowOff>
    </xdr:to>
    <xdr:sp macro="" textlink="">
      <xdr:nvSpPr>
        <xdr:cNvPr id="30174" name="Text Box 478"/>
        <xdr:cNvSpPr txBox="1">
          <a:spLocks noChangeArrowheads="1"/>
        </xdr:cNvSpPr>
      </xdr:nvSpPr>
      <xdr:spPr bwMode="auto">
        <a:xfrm>
          <a:off x="2838450" y="45786675"/>
          <a:ext cx="219075" cy="5048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14</xdr:col>
      <xdr:colOff>19050</xdr:colOff>
      <xdr:row>130</xdr:row>
      <xdr:rowOff>104775</xdr:rowOff>
    </xdr:from>
    <xdr:to>
      <xdr:col>14</xdr:col>
      <xdr:colOff>238125</xdr:colOff>
      <xdr:row>131</xdr:row>
      <xdr:rowOff>285750</xdr:rowOff>
    </xdr:to>
    <xdr:sp macro="" textlink="">
      <xdr:nvSpPr>
        <xdr:cNvPr id="30175" name="Text Box 479"/>
        <xdr:cNvSpPr txBox="1">
          <a:spLocks noChangeArrowheads="1"/>
        </xdr:cNvSpPr>
      </xdr:nvSpPr>
      <xdr:spPr bwMode="auto">
        <a:xfrm>
          <a:off x="4953000" y="45786675"/>
          <a:ext cx="219075" cy="49530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2</xdr:col>
      <xdr:colOff>19050</xdr:colOff>
      <xdr:row>133</xdr:row>
      <xdr:rowOff>104775</xdr:rowOff>
    </xdr:from>
    <xdr:to>
      <xdr:col>2</xdr:col>
      <xdr:colOff>238125</xdr:colOff>
      <xdr:row>134</xdr:row>
      <xdr:rowOff>304800</xdr:rowOff>
    </xdr:to>
    <xdr:sp macro="" textlink="">
      <xdr:nvSpPr>
        <xdr:cNvPr id="30188" name="Text Box 492"/>
        <xdr:cNvSpPr txBox="1">
          <a:spLocks noChangeArrowheads="1"/>
        </xdr:cNvSpPr>
      </xdr:nvSpPr>
      <xdr:spPr bwMode="auto">
        <a:xfrm>
          <a:off x="723900" y="465772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8</xdr:col>
      <xdr:colOff>19050</xdr:colOff>
      <xdr:row>133</xdr:row>
      <xdr:rowOff>104775</xdr:rowOff>
    </xdr:from>
    <xdr:to>
      <xdr:col>8</xdr:col>
      <xdr:colOff>238125</xdr:colOff>
      <xdr:row>134</xdr:row>
      <xdr:rowOff>295275</xdr:rowOff>
    </xdr:to>
    <xdr:sp macro="" textlink="">
      <xdr:nvSpPr>
        <xdr:cNvPr id="30189" name="Text Box 493"/>
        <xdr:cNvSpPr txBox="1">
          <a:spLocks noChangeArrowheads="1"/>
        </xdr:cNvSpPr>
      </xdr:nvSpPr>
      <xdr:spPr bwMode="auto">
        <a:xfrm>
          <a:off x="2838450" y="46577250"/>
          <a:ext cx="219075" cy="5048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14</xdr:col>
      <xdr:colOff>19050</xdr:colOff>
      <xdr:row>133</xdr:row>
      <xdr:rowOff>104775</xdr:rowOff>
    </xdr:from>
    <xdr:to>
      <xdr:col>14</xdr:col>
      <xdr:colOff>238125</xdr:colOff>
      <xdr:row>134</xdr:row>
      <xdr:rowOff>285750</xdr:rowOff>
    </xdr:to>
    <xdr:sp macro="" textlink="">
      <xdr:nvSpPr>
        <xdr:cNvPr id="30190" name="Text Box 494"/>
        <xdr:cNvSpPr txBox="1">
          <a:spLocks noChangeArrowheads="1"/>
        </xdr:cNvSpPr>
      </xdr:nvSpPr>
      <xdr:spPr bwMode="auto">
        <a:xfrm>
          <a:off x="4953000" y="46577250"/>
          <a:ext cx="219075" cy="49530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2</xdr:col>
      <xdr:colOff>19050</xdr:colOff>
      <xdr:row>136</xdr:row>
      <xdr:rowOff>104775</xdr:rowOff>
    </xdr:from>
    <xdr:to>
      <xdr:col>2</xdr:col>
      <xdr:colOff>238125</xdr:colOff>
      <xdr:row>137</xdr:row>
      <xdr:rowOff>304800</xdr:rowOff>
    </xdr:to>
    <xdr:sp macro="" textlink="">
      <xdr:nvSpPr>
        <xdr:cNvPr id="30191" name="Text Box 495"/>
        <xdr:cNvSpPr txBox="1">
          <a:spLocks noChangeArrowheads="1"/>
        </xdr:cNvSpPr>
      </xdr:nvSpPr>
      <xdr:spPr bwMode="auto">
        <a:xfrm>
          <a:off x="723900" y="4736782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8</xdr:col>
      <xdr:colOff>19050</xdr:colOff>
      <xdr:row>136</xdr:row>
      <xdr:rowOff>104775</xdr:rowOff>
    </xdr:from>
    <xdr:to>
      <xdr:col>8</xdr:col>
      <xdr:colOff>238125</xdr:colOff>
      <xdr:row>137</xdr:row>
      <xdr:rowOff>295275</xdr:rowOff>
    </xdr:to>
    <xdr:sp macro="" textlink="">
      <xdr:nvSpPr>
        <xdr:cNvPr id="30192" name="Text Box 496"/>
        <xdr:cNvSpPr txBox="1">
          <a:spLocks noChangeArrowheads="1"/>
        </xdr:cNvSpPr>
      </xdr:nvSpPr>
      <xdr:spPr bwMode="auto">
        <a:xfrm>
          <a:off x="2838450" y="47367825"/>
          <a:ext cx="219075" cy="5048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14</xdr:col>
      <xdr:colOff>19050</xdr:colOff>
      <xdr:row>136</xdr:row>
      <xdr:rowOff>104775</xdr:rowOff>
    </xdr:from>
    <xdr:to>
      <xdr:col>14</xdr:col>
      <xdr:colOff>238125</xdr:colOff>
      <xdr:row>137</xdr:row>
      <xdr:rowOff>285750</xdr:rowOff>
    </xdr:to>
    <xdr:sp macro="" textlink="">
      <xdr:nvSpPr>
        <xdr:cNvPr id="30193" name="Text Box 497"/>
        <xdr:cNvSpPr txBox="1">
          <a:spLocks noChangeArrowheads="1"/>
        </xdr:cNvSpPr>
      </xdr:nvSpPr>
      <xdr:spPr bwMode="auto">
        <a:xfrm>
          <a:off x="4953000" y="47367825"/>
          <a:ext cx="219075" cy="49530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2</xdr:col>
      <xdr:colOff>19050</xdr:colOff>
      <xdr:row>139</xdr:row>
      <xdr:rowOff>104775</xdr:rowOff>
    </xdr:from>
    <xdr:to>
      <xdr:col>2</xdr:col>
      <xdr:colOff>238125</xdr:colOff>
      <xdr:row>140</xdr:row>
      <xdr:rowOff>304800</xdr:rowOff>
    </xdr:to>
    <xdr:sp macro="" textlink="">
      <xdr:nvSpPr>
        <xdr:cNvPr id="30206" name="Text Box 510"/>
        <xdr:cNvSpPr txBox="1">
          <a:spLocks noChangeArrowheads="1"/>
        </xdr:cNvSpPr>
      </xdr:nvSpPr>
      <xdr:spPr bwMode="auto">
        <a:xfrm>
          <a:off x="723900" y="4815840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8</xdr:col>
      <xdr:colOff>19050</xdr:colOff>
      <xdr:row>139</xdr:row>
      <xdr:rowOff>104775</xdr:rowOff>
    </xdr:from>
    <xdr:to>
      <xdr:col>8</xdr:col>
      <xdr:colOff>238125</xdr:colOff>
      <xdr:row>140</xdr:row>
      <xdr:rowOff>295275</xdr:rowOff>
    </xdr:to>
    <xdr:sp macro="" textlink="">
      <xdr:nvSpPr>
        <xdr:cNvPr id="30207" name="Text Box 511"/>
        <xdr:cNvSpPr txBox="1">
          <a:spLocks noChangeArrowheads="1"/>
        </xdr:cNvSpPr>
      </xdr:nvSpPr>
      <xdr:spPr bwMode="auto">
        <a:xfrm>
          <a:off x="2838450" y="48158400"/>
          <a:ext cx="219075" cy="5048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14</xdr:col>
      <xdr:colOff>19050</xdr:colOff>
      <xdr:row>139</xdr:row>
      <xdr:rowOff>104775</xdr:rowOff>
    </xdr:from>
    <xdr:to>
      <xdr:col>14</xdr:col>
      <xdr:colOff>238125</xdr:colOff>
      <xdr:row>140</xdr:row>
      <xdr:rowOff>285750</xdr:rowOff>
    </xdr:to>
    <xdr:sp macro="" textlink="">
      <xdr:nvSpPr>
        <xdr:cNvPr id="30208" name="Text Box 512"/>
        <xdr:cNvSpPr txBox="1">
          <a:spLocks noChangeArrowheads="1"/>
        </xdr:cNvSpPr>
      </xdr:nvSpPr>
      <xdr:spPr bwMode="auto">
        <a:xfrm>
          <a:off x="4953000" y="48158400"/>
          <a:ext cx="219075" cy="49530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2</xdr:col>
      <xdr:colOff>19050</xdr:colOff>
      <xdr:row>142</xdr:row>
      <xdr:rowOff>104775</xdr:rowOff>
    </xdr:from>
    <xdr:to>
      <xdr:col>2</xdr:col>
      <xdr:colOff>238125</xdr:colOff>
      <xdr:row>143</xdr:row>
      <xdr:rowOff>304800</xdr:rowOff>
    </xdr:to>
    <xdr:sp macro="" textlink="">
      <xdr:nvSpPr>
        <xdr:cNvPr id="30209" name="Text Box 513"/>
        <xdr:cNvSpPr txBox="1">
          <a:spLocks noChangeArrowheads="1"/>
        </xdr:cNvSpPr>
      </xdr:nvSpPr>
      <xdr:spPr bwMode="auto">
        <a:xfrm>
          <a:off x="723900" y="4894897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8</xdr:col>
      <xdr:colOff>19050</xdr:colOff>
      <xdr:row>142</xdr:row>
      <xdr:rowOff>104775</xdr:rowOff>
    </xdr:from>
    <xdr:to>
      <xdr:col>8</xdr:col>
      <xdr:colOff>238125</xdr:colOff>
      <xdr:row>143</xdr:row>
      <xdr:rowOff>295275</xdr:rowOff>
    </xdr:to>
    <xdr:sp macro="" textlink="">
      <xdr:nvSpPr>
        <xdr:cNvPr id="30210" name="Text Box 514"/>
        <xdr:cNvSpPr txBox="1">
          <a:spLocks noChangeArrowheads="1"/>
        </xdr:cNvSpPr>
      </xdr:nvSpPr>
      <xdr:spPr bwMode="auto">
        <a:xfrm>
          <a:off x="2838450" y="48948975"/>
          <a:ext cx="219075" cy="5048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14</xdr:col>
      <xdr:colOff>19050</xdr:colOff>
      <xdr:row>142</xdr:row>
      <xdr:rowOff>104775</xdr:rowOff>
    </xdr:from>
    <xdr:to>
      <xdr:col>14</xdr:col>
      <xdr:colOff>238125</xdr:colOff>
      <xdr:row>143</xdr:row>
      <xdr:rowOff>285750</xdr:rowOff>
    </xdr:to>
    <xdr:sp macro="" textlink="">
      <xdr:nvSpPr>
        <xdr:cNvPr id="30211" name="Text Box 515"/>
        <xdr:cNvSpPr txBox="1">
          <a:spLocks noChangeArrowheads="1"/>
        </xdr:cNvSpPr>
      </xdr:nvSpPr>
      <xdr:spPr bwMode="auto">
        <a:xfrm>
          <a:off x="4953000" y="48948975"/>
          <a:ext cx="219075" cy="49530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2</xdr:col>
      <xdr:colOff>19050</xdr:colOff>
      <xdr:row>145</xdr:row>
      <xdr:rowOff>104775</xdr:rowOff>
    </xdr:from>
    <xdr:to>
      <xdr:col>2</xdr:col>
      <xdr:colOff>238125</xdr:colOff>
      <xdr:row>146</xdr:row>
      <xdr:rowOff>304800</xdr:rowOff>
    </xdr:to>
    <xdr:sp macro="" textlink="">
      <xdr:nvSpPr>
        <xdr:cNvPr id="30212" name="Text Box 516"/>
        <xdr:cNvSpPr txBox="1">
          <a:spLocks noChangeArrowheads="1"/>
        </xdr:cNvSpPr>
      </xdr:nvSpPr>
      <xdr:spPr bwMode="auto">
        <a:xfrm>
          <a:off x="723900" y="497395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8</xdr:col>
      <xdr:colOff>19050</xdr:colOff>
      <xdr:row>145</xdr:row>
      <xdr:rowOff>104775</xdr:rowOff>
    </xdr:from>
    <xdr:to>
      <xdr:col>8</xdr:col>
      <xdr:colOff>238125</xdr:colOff>
      <xdr:row>146</xdr:row>
      <xdr:rowOff>295275</xdr:rowOff>
    </xdr:to>
    <xdr:sp macro="" textlink="">
      <xdr:nvSpPr>
        <xdr:cNvPr id="30213" name="Text Box 517"/>
        <xdr:cNvSpPr txBox="1">
          <a:spLocks noChangeArrowheads="1"/>
        </xdr:cNvSpPr>
      </xdr:nvSpPr>
      <xdr:spPr bwMode="auto">
        <a:xfrm>
          <a:off x="2838450" y="49739550"/>
          <a:ext cx="219075" cy="5048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14</xdr:col>
      <xdr:colOff>19050</xdr:colOff>
      <xdr:row>145</xdr:row>
      <xdr:rowOff>104775</xdr:rowOff>
    </xdr:from>
    <xdr:to>
      <xdr:col>14</xdr:col>
      <xdr:colOff>238125</xdr:colOff>
      <xdr:row>146</xdr:row>
      <xdr:rowOff>285750</xdr:rowOff>
    </xdr:to>
    <xdr:sp macro="" textlink="">
      <xdr:nvSpPr>
        <xdr:cNvPr id="30214" name="Text Box 518"/>
        <xdr:cNvSpPr txBox="1">
          <a:spLocks noChangeArrowheads="1"/>
        </xdr:cNvSpPr>
      </xdr:nvSpPr>
      <xdr:spPr bwMode="auto">
        <a:xfrm>
          <a:off x="4953000" y="49739550"/>
          <a:ext cx="219075" cy="49530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2</xdr:col>
      <xdr:colOff>19050</xdr:colOff>
      <xdr:row>148</xdr:row>
      <xdr:rowOff>104775</xdr:rowOff>
    </xdr:from>
    <xdr:to>
      <xdr:col>2</xdr:col>
      <xdr:colOff>238125</xdr:colOff>
      <xdr:row>149</xdr:row>
      <xdr:rowOff>304800</xdr:rowOff>
    </xdr:to>
    <xdr:sp macro="" textlink="">
      <xdr:nvSpPr>
        <xdr:cNvPr id="30215" name="Text Box 519"/>
        <xdr:cNvSpPr txBox="1">
          <a:spLocks noChangeArrowheads="1"/>
        </xdr:cNvSpPr>
      </xdr:nvSpPr>
      <xdr:spPr bwMode="auto">
        <a:xfrm>
          <a:off x="723900" y="5053012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8</xdr:col>
      <xdr:colOff>19050</xdr:colOff>
      <xdr:row>148</xdr:row>
      <xdr:rowOff>104775</xdr:rowOff>
    </xdr:from>
    <xdr:to>
      <xdr:col>8</xdr:col>
      <xdr:colOff>238125</xdr:colOff>
      <xdr:row>149</xdr:row>
      <xdr:rowOff>295275</xdr:rowOff>
    </xdr:to>
    <xdr:sp macro="" textlink="">
      <xdr:nvSpPr>
        <xdr:cNvPr id="30216" name="Text Box 520"/>
        <xdr:cNvSpPr txBox="1">
          <a:spLocks noChangeArrowheads="1"/>
        </xdr:cNvSpPr>
      </xdr:nvSpPr>
      <xdr:spPr bwMode="auto">
        <a:xfrm>
          <a:off x="2838450" y="50530125"/>
          <a:ext cx="219075" cy="504825"/>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14</xdr:col>
      <xdr:colOff>19050</xdr:colOff>
      <xdr:row>148</xdr:row>
      <xdr:rowOff>104775</xdr:rowOff>
    </xdr:from>
    <xdr:to>
      <xdr:col>14</xdr:col>
      <xdr:colOff>238125</xdr:colOff>
      <xdr:row>149</xdr:row>
      <xdr:rowOff>285750</xdr:rowOff>
    </xdr:to>
    <xdr:sp macro="" textlink="">
      <xdr:nvSpPr>
        <xdr:cNvPr id="30217" name="Text Box 521"/>
        <xdr:cNvSpPr txBox="1">
          <a:spLocks noChangeArrowheads="1"/>
        </xdr:cNvSpPr>
      </xdr:nvSpPr>
      <xdr:spPr bwMode="auto">
        <a:xfrm>
          <a:off x="4953000" y="50530125"/>
          <a:ext cx="219075" cy="49530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2</xdr:col>
      <xdr:colOff>47625</xdr:colOff>
      <xdr:row>151</xdr:row>
      <xdr:rowOff>104775</xdr:rowOff>
    </xdr:from>
    <xdr:to>
      <xdr:col>2</xdr:col>
      <xdr:colOff>285750</xdr:colOff>
      <xdr:row>152</xdr:row>
      <xdr:rowOff>133350</xdr:rowOff>
    </xdr:to>
    <xdr:sp macro="" textlink="">
      <xdr:nvSpPr>
        <xdr:cNvPr id="30242" name="Text Box 546"/>
        <xdr:cNvSpPr txBox="1">
          <a:spLocks noChangeArrowheads="1"/>
        </xdr:cNvSpPr>
      </xdr:nvSpPr>
      <xdr:spPr bwMode="auto">
        <a:xfrm>
          <a:off x="752475" y="51320700"/>
          <a:ext cx="238125" cy="342900"/>
        </a:xfrm>
        <a:prstGeom prst="rect">
          <a:avLst/>
        </a:prstGeom>
        <a:solidFill>
          <a:srgbClr val="FFFF99"/>
        </a:solidFill>
        <a:ln w="9525">
          <a:noFill/>
          <a:miter lim="800000"/>
          <a:headEnd/>
          <a:tailEnd/>
        </a:ln>
        <a:effectLst/>
      </xdr:spPr>
      <xdr:txBody>
        <a:bodyPr vertOverflow="clip" wrap="square" lIns="45720" tIns="50292" rIns="0" bIns="0" anchor="t" upright="1"/>
        <a:lstStyle/>
        <a:p>
          <a:pPr algn="l" rtl="0">
            <a:defRPr sz="1000"/>
          </a:pPr>
          <a:r>
            <a:rPr lang="en-GB" sz="1600" b="1" i="0" strike="noStrike">
              <a:solidFill>
                <a:srgbClr val="000000"/>
              </a:solidFill>
              <a:latin typeface="Comic Sans MS"/>
            </a:rPr>
            <a:t>=</a:t>
          </a:r>
        </a:p>
      </xdr:txBody>
    </xdr:sp>
    <xdr:clientData/>
  </xdr:twoCellAnchor>
  <xdr:twoCellAnchor>
    <xdr:from>
      <xdr:col>2</xdr:col>
      <xdr:colOff>19050</xdr:colOff>
      <xdr:row>151</xdr:row>
      <xdr:rowOff>104775</xdr:rowOff>
    </xdr:from>
    <xdr:to>
      <xdr:col>2</xdr:col>
      <xdr:colOff>238125</xdr:colOff>
      <xdr:row>152</xdr:row>
      <xdr:rowOff>304800</xdr:rowOff>
    </xdr:to>
    <xdr:sp macro="" textlink="">
      <xdr:nvSpPr>
        <xdr:cNvPr id="30245" name="Text Box 549"/>
        <xdr:cNvSpPr txBox="1">
          <a:spLocks noChangeArrowheads="1"/>
        </xdr:cNvSpPr>
      </xdr:nvSpPr>
      <xdr:spPr bwMode="auto">
        <a:xfrm>
          <a:off x="723900" y="5132070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3</xdr:col>
      <xdr:colOff>47625</xdr:colOff>
      <xdr:row>159</xdr:row>
      <xdr:rowOff>38100</xdr:rowOff>
    </xdr:from>
    <xdr:to>
      <xdr:col>3</xdr:col>
      <xdr:colOff>266700</xdr:colOff>
      <xdr:row>160</xdr:row>
      <xdr:rowOff>238125</xdr:rowOff>
    </xdr:to>
    <xdr:sp macro="" textlink="">
      <xdr:nvSpPr>
        <xdr:cNvPr id="30280" name="Text Box 584"/>
        <xdr:cNvSpPr txBox="1">
          <a:spLocks noChangeArrowheads="1"/>
        </xdr:cNvSpPr>
      </xdr:nvSpPr>
      <xdr:spPr bwMode="auto">
        <a:xfrm>
          <a:off x="1104900" y="537400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3</xdr:col>
      <xdr:colOff>47625</xdr:colOff>
      <xdr:row>162</xdr:row>
      <xdr:rowOff>38100</xdr:rowOff>
    </xdr:from>
    <xdr:to>
      <xdr:col>3</xdr:col>
      <xdr:colOff>266700</xdr:colOff>
      <xdr:row>163</xdr:row>
      <xdr:rowOff>238125</xdr:rowOff>
    </xdr:to>
    <xdr:sp macro="" textlink="">
      <xdr:nvSpPr>
        <xdr:cNvPr id="30281" name="Text Box 585"/>
        <xdr:cNvSpPr txBox="1">
          <a:spLocks noChangeArrowheads="1"/>
        </xdr:cNvSpPr>
      </xdr:nvSpPr>
      <xdr:spPr bwMode="auto">
        <a:xfrm>
          <a:off x="1104900" y="5453062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9</xdr:col>
      <xdr:colOff>47625</xdr:colOff>
      <xdr:row>159</xdr:row>
      <xdr:rowOff>38100</xdr:rowOff>
    </xdr:from>
    <xdr:to>
      <xdr:col>9</xdr:col>
      <xdr:colOff>266700</xdr:colOff>
      <xdr:row>160</xdr:row>
      <xdr:rowOff>238125</xdr:rowOff>
    </xdr:to>
    <xdr:sp macro="" textlink="">
      <xdr:nvSpPr>
        <xdr:cNvPr id="30282" name="Text Box 586"/>
        <xdr:cNvSpPr txBox="1">
          <a:spLocks noChangeArrowheads="1"/>
        </xdr:cNvSpPr>
      </xdr:nvSpPr>
      <xdr:spPr bwMode="auto">
        <a:xfrm>
          <a:off x="3219450" y="537400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15</xdr:col>
      <xdr:colOff>47625</xdr:colOff>
      <xdr:row>159</xdr:row>
      <xdr:rowOff>38100</xdr:rowOff>
    </xdr:from>
    <xdr:to>
      <xdr:col>15</xdr:col>
      <xdr:colOff>266700</xdr:colOff>
      <xdr:row>160</xdr:row>
      <xdr:rowOff>238125</xdr:rowOff>
    </xdr:to>
    <xdr:sp macro="" textlink="">
      <xdr:nvSpPr>
        <xdr:cNvPr id="30283" name="Text Box 587"/>
        <xdr:cNvSpPr txBox="1">
          <a:spLocks noChangeArrowheads="1"/>
        </xdr:cNvSpPr>
      </xdr:nvSpPr>
      <xdr:spPr bwMode="auto">
        <a:xfrm>
          <a:off x="5334000" y="537400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15</xdr:col>
      <xdr:colOff>47625</xdr:colOff>
      <xdr:row>162</xdr:row>
      <xdr:rowOff>38100</xdr:rowOff>
    </xdr:from>
    <xdr:to>
      <xdr:col>15</xdr:col>
      <xdr:colOff>266700</xdr:colOff>
      <xdr:row>163</xdr:row>
      <xdr:rowOff>238125</xdr:rowOff>
    </xdr:to>
    <xdr:sp macro="" textlink="">
      <xdr:nvSpPr>
        <xdr:cNvPr id="30284" name="Text Box 588"/>
        <xdr:cNvSpPr txBox="1">
          <a:spLocks noChangeArrowheads="1"/>
        </xdr:cNvSpPr>
      </xdr:nvSpPr>
      <xdr:spPr bwMode="auto">
        <a:xfrm>
          <a:off x="5334000" y="5453062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9</xdr:col>
      <xdr:colOff>47625</xdr:colOff>
      <xdr:row>162</xdr:row>
      <xdr:rowOff>38100</xdr:rowOff>
    </xdr:from>
    <xdr:to>
      <xdr:col>9</xdr:col>
      <xdr:colOff>266700</xdr:colOff>
      <xdr:row>163</xdr:row>
      <xdr:rowOff>238125</xdr:rowOff>
    </xdr:to>
    <xdr:sp macro="" textlink="">
      <xdr:nvSpPr>
        <xdr:cNvPr id="30285" name="Text Box 589"/>
        <xdr:cNvSpPr txBox="1">
          <a:spLocks noChangeArrowheads="1"/>
        </xdr:cNvSpPr>
      </xdr:nvSpPr>
      <xdr:spPr bwMode="auto">
        <a:xfrm>
          <a:off x="3219450" y="5453062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3</xdr:col>
      <xdr:colOff>47625</xdr:colOff>
      <xdr:row>165</xdr:row>
      <xdr:rowOff>38100</xdr:rowOff>
    </xdr:from>
    <xdr:to>
      <xdr:col>3</xdr:col>
      <xdr:colOff>266700</xdr:colOff>
      <xdr:row>166</xdr:row>
      <xdr:rowOff>238125</xdr:rowOff>
    </xdr:to>
    <xdr:sp macro="" textlink="">
      <xdr:nvSpPr>
        <xdr:cNvPr id="30292" name="Text Box 596"/>
        <xdr:cNvSpPr txBox="1">
          <a:spLocks noChangeArrowheads="1"/>
        </xdr:cNvSpPr>
      </xdr:nvSpPr>
      <xdr:spPr bwMode="auto">
        <a:xfrm>
          <a:off x="1104900" y="5529262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3</xdr:col>
      <xdr:colOff>47625</xdr:colOff>
      <xdr:row>168</xdr:row>
      <xdr:rowOff>38100</xdr:rowOff>
    </xdr:from>
    <xdr:to>
      <xdr:col>3</xdr:col>
      <xdr:colOff>266700</xdr:colOff>
      <xdr:row>169</xdr:row>
      <xdr:rowOff>238125</xdr:rowOff>
    </xdr:to>
    <xdr:sp macro="" textlink="">
      <xdr:nvSpPr>
        <xdr:cNvPr id="30293" name="Text Box 597"/>
        <xdr:cNvSpPr txBox="1">
          <a:spLocks noChangeArrowheads="1"/>
        </xdr:cNvSpPr>
      </xdr:nvSpPr>
      <xdr:spPr bwMode="auto">
        <a:xfrm>
          <a:off x="1104900" y="5608320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9</xdr:col>
      <xdr:colOff>47625</xdr:colOff>
      <xdr:row>165</xdr:row>
      <xdr:rowOff>38100</xdr:rowOff>
    </xdr:from>
    <xdr:to>
      <xdr:col>9</xdr:col>
      <xdr:colOff>266700</xdr:colOff>
      <xdr:row>166</xdr:row>
      <xdr:rowOff>238125</xdr:rowOff>
    </xdr:to>
    <xdr:sp macro="" textlink="">
      <xdr:nvSpPr>
        <xdr:cNvPr id="30294" name="Text Box 598"/>
        <xdr:cNvSpPr txBox="1">
          <a:spLocks noChangeArrowheads="1"/>
        </xdr:cNvSpPr>
      </xdr:nvSpPr>
      <xdr:spPr bwMode="auto">
        <a:xfrm>
          <a:off x="3219450" y="5529262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15</xdr:col>
      <xdr:colOff>47625</xdr:colOff>
      <xdr:row>165</xdr:row>
      <xdr:rowOff>38100</xdr:rowOff>
    </xdr:from>
    <xdr:to>
      <xdr:col>15</xdr:col>
      <xdr:colOff>266700</xdr:colOff>
      <xdr:row>166</xdr:row>
      <xdr:rowOff>238125</xdr:rowOff>
    </xdr:to>
    <xdr:sp macro="" textlink="">
      <xdr:nvSpPr>
        <xdr:cNvPr id="30295" name="Text Box 599"/>
        <xdr:cNvSpPr txBox="1">
          <a:spLocks noChangeArrowheads="1"/>
        </xdr:cNvSpPr>
      </xdr:nvSpPr>
      <xdr:spPr bwMode="auto">
        <a:xfrm>
          <a:off x="5334000" y="5529262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15</xdr:col>
      <xdr:colOff>47625</xdr:colOff>
      <xdr:row>168</xdr:row>
      <xdr:rowOff>38100</xdr:rowOff>
    </xdr:from>
    <xdr:to>
      <xdr:col>15</xdr:col>
      <xdr:colOff>266700</xdr:colOff>
      <xdr:row>169</xdr:row>
      <xdr:rowOff>238125</xdr:rowOff>
    </xdr:to>
    <xdr:sp macro="" textlink="">
      <xdr:nvSpPr>
        <xdr:cNvPr id="30296" name="Text Box 600"/>
        <xdr:cNvSpPr txBox="1">
          <a:spLocks noChangeArrowheads="1"/>
        </xdr:cNvSpPr>
      </xdr:nvSpPr>
      <xdr:spPr bwMode="auto">
        <a:xfrm>
          <a:off x="5334000" y="5608320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9</xdr:col>
      <xdr:colOff>47625</xdr:colOff>
      <xdr:row>168</xdr:row>
      <xdr:rowOff>38100</xdr:rowOff>
    </xdr:from>
    <xdr:to>
      <xdr:col>9</xdr:col>
      <xdr:colOff>266700</xdr:colOff>
      <xdr:row>169</xdr:row>
      <xdr:rowOff>238125</xdr:rowOff>
    </xdr:to>
    <xdr:sp macro="" textlink="">
      <xdr:nvSpPr>
        <xdr:cNvPr id="30297" name="Text Box 601"/>
        <xdr:cNvSpPr txBox="1">
          <a:spLocks noChangeArrowheads="1"/>
        </xdr:cNvSpPr>
      </xdr:nvSpPr>
      <xdr:spPr bwMode="auto">
        <a:xfrm>
          <a:off x="3219450" y="5608320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17</xdr:col>
      <xdr:colOff>219075</xdr:colOff>
      <xdr:row>178</xdr:row>
      <xdr:rowOff>0</xdr:rowOff>
    </xdr:from>
    <xdr:to>
      <xdr:col>19</xdr:col>
      <xdr:colOff>371475</xdr:colOff>
      <xdr:row>183</xdr:row>
      <xdr:rowOff>19050</xdr:rowOff>
    </xdr:to>
    <xdr:pic>
      <xdr:nvPicPr>
        <xdr:cNvPr id="3645086" name="Picture 608"/>
        <xdr:cNvPicPr>
          <a:picLocks noChangeAspect="1" noChangeArrowheads="1"/>
        </xdr:cNvPicPr>
      </xdr:nvPicPr>
      <xdr:blipFill>
        <a:blip xmlns:r="http://schemas.openxmlformats.org/officeDocument/2006/relationships" r:embed="rId10" cstate="print"/>
        <a:srcRect/>
        <a:stretch>
          <a:fillRect/>
        </a:stretch>
      </xdr:blipFill>
      <xdr:spPr bwMode="auto">
        <a:xfrm>
          <a:off x="6210300" y="71227950"/>
          <a:ext cx="1190625" cy="1285875"/>
        </a:xfrm>
        <a:prstGeom prst="rect">
          <a:avLst/>
        </a:prstGeom>
        <a:noFill/>
        <a:ln w="9525">
          <a:noFill/>
          <a:miter lim="800000"/>
          <a:headEnd/>
          <a:tailEnd/>
        </a:ln>
      </xdr:spPr>
    </xdr:pic>
    <xdr:clientData/>
  </xdr:twoCellAnchor>
  <xdr:twoCellAnchor>
    <xdr:from>
      <xdr:col>3</xdr:col>
      <xdr:colOff>47625</xdr:colOff>
      <xdr:row>171</xdr:row>
      <xdr:rowOff>38100</xdr:rowOff>
    </xdr:from>
    <xdr:to>
      <xdr:col>3</xdr:col>
      <xdr:colOff>266700</xdr:colOff>
      <xdr:row>172</xdr:row>
      <xdr:rowOff>238125</xdr:rowOff>
    </xdr:to>
    <xdr:sp macro="" textlink="">
      <xdr:nvSpPr>
        <xdr:cNvPr id="30305" name="Text Box 609"/>
        <xdr:cNvSpPr txBox="1">
          <a:spLocks noChangeArrowheads="1"/>
        </xdr:cNvSpPr>
      </xdr:nvSpPr>
      <xdr:spPr bwMode="auto">
        <a:xfrm>
          <a:off x="1104900" y="5687377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3</xdr:col>
      <xdr:colOff>47625</xdr:colOff>
      <xdr:row>174</xdr:row>
      <xdr:rowOff>38100</xdr:rowOff>
    </xdr:from>
    <xdr:to>
      <xdr:col>3</xdr:col>
      <xdr:colOff>266700</xdr:colOff>
      <xdr:row>175</xdr:row>
      <xdr:rowOff>238125</xdr:rowOff>
    </xdr:to>
    <xdr:sp macro="" textlink="">
      <xdr:nvSpPr>
        <xdr:cNvPr id="30306" name="Text Box 610"/>
        <xdr:cNvSpPr txBox="1">
          <a:spLocks noChangeArrowheads="1"/>
        </xdr:cNvSpPr>
      </xdr:nvSpPr>
      <xdr:spPr bwMode="auto">
        <a:xfrm>
          <a:off x="1104900" y="576643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9</xdr:col>
      <xdr:colOff>47625</xdr:colOff>
      <xdr:row>171</xdr:row>
      <xdr:rowOff>38100</xdr:rowOff>
    </xdr:from>
    <xdr:to>
      <xdr:col>9</xdr:col>
      <xdr:colOff>266700</xdr:colOff>
      <xdr:row>172</xdr:row>
      <xdr:rowOff>238125</xdr:rowOff>
    </xdr:to>
    <xdr:sp macro="" textlink="">
      <xdr:nvSpPr>
        <xdr:cNvPr id="30307" name="Text Box 611"/>
        <xdr:cNvSpPr txBox="1">
          <a:spLocks noChangeArrowheads="1"/>
        </xdr:cNvSpPr>
      </xdr:nvSpPr>
      <xdr:spPr bwMode="auto">
        <a:xfrm>
          <a:off x="3219450" y="5687377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15</xdr:col>
      <xdr:colOff>47625</xdr:colOff>
      <xdr:row>171</xdr:row>
      <xdr:rowOff>38100</xdr:rowOff>
    </xdr:from>
    <xdr:to>
      <xdr:col>15</xdr:col>
      <xdr:colOff>266700</xdr:colOff>
      <xdr:row>172</xdr:row>
      <xdr:rowOff>238125</xdr:rowOff>
    </xdr:to>
    <xdr:sp macro="" textlink="">
      <xdr:nvSpPr>
        <xdr:cNvPr id="30308" name="Text Box 612"/>
        <xdr:cNvSpPr txBox="1">
          <a:spLocks noChangeArrowheads="1"/>
        </xdr:cNvSpPr>
      </xdr:nvSpPr>
      <xdr:spPr bwMode="auto">
        <a:xfrm>
          <a:off x="5334000" y="5687377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15</xdr:col>
      <xdr:colOff>47625</xdr:colOff>
      <xdr:row>174</xdr:row>
      <xdr:rowOff>38100</xdr:rowOff>
    </xdr:from>
    <xdr:to>
      <xdr:col>15</xdr:col>
      <xdr:colOff>266700</xdr:colOff>
      <xdr:row>175</xdr:row>
      <xdr:rowOff>238125</xdr:rowOff>
    </xdr:to>
    <xdr:sp macro="" textlink="">
      <xdr:nvSpPr>
        <xdr:cNvPr id="30309" name="Text Box 613"/>
        <xdr:cNvSpPr txBox="1">
          <a:spLocks noChangeArrowheads="1"/>
        </xdr:cNvSpPr>
      </xdr:nvSpPr>
      <xdr:spPr bwMode="auto">
        <a:xfrm>
          <a:off x="5334000" y="576643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9</xdr:col>
      <xdr:colOff>47625</xdr:colOff>
      <xdr:row>174</xdr:row>
      <xdr:rowOff>38100</xdr:rowOff>
    </xdr:from>
    <xdr:to>
      <xdr:col>9</xdr:col>
      <xdr:colOff>266700</xdr:colOff>
      <xdr:row>175</xdr:row>
      <xdr:rowOff>238125</xdr:rowOff>
    </xdr:to>
    <xdr:sp macro="" textlink="">
      <xdr:nvSpPr>
        <xdr:cNvPr id="30310" name="Text Box 614"/>
        <xdr:cNvSpPr txBox="1">
          <a:spLocks noChangeArrowheads="1"/>
        </xdr:cNvSpPr>
      </xdr:nvSpPr>
      <xdr:spPr bwMode="auto">
        <a:xfrm>
          <a:off x="3219450" y="576643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3</xdr:col>
      <xdr:colOff>47625</xdr:colOff>
      <xdr:row>177</xdr:row>
      <xdr:rowOff>38100</xdr:rowOff>
    </xdr:from>
    <xdr:to>
      <xdr:col>3</xdr:col>
      <xdr:colOff>266700</xdr:colOff>
      <xdr:row>178</xdr:row>
      <xdr:rowOff>238125</xdr:rowOff>
    </xdr:to>
    <xdr:sp macro="" textlink="">
      <xdr:nvSpPr>
        <xdr:cNvPr id="30311" name="Text Box 615"/>
        <xdr:cNvSpPr txBox="1">
          <a:spLocks noChangeArrowheads="1"/>
        </xdr:cNvSpPr>
      </xdr:nvSpPr>
      <xdr:spPr bwMode="auto">
        <a:xfrm>
          <a:off x="1104900" y="584263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3</xdr:col>
      <xdr:colOff>47625</xdr:colOff>
      <xdr:row>180</xdr:row>
      <xdr:rowOff>38100</xdr:rowOff>
    </xdr:from>
    <xdr:to>
      <xdr:col>3</xdr:col>
      <xdr:colOff>266700</xdr:colOff>
      <xdr:row>181</xdr:row>
      <xdr:rowOff>238125</xdr:rowOff>
    </xdr:to>
    <xdr:sp macro="" textlink="">
      <xdr:nvSpPr>
        <xdr:cNvPr id="30312" name="Text Box 616"/>
        <xdr:cNvSpPr txBox="1">
          <a:spLocks noChangeArrowheads="1"/>
        </xdr:cNvSpPr>
      </xdr:nvSpPr>
      <xdr:spPr bwMode="auto">
        <a:xfrm>
          <a:off x="1104900" y="5921692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9</xdr:col>
      <xdr:colOff>47625</xdr:colOff>
      <xdr:row>177</xdr:row>
      <xdr:rowOff>38100</xdr:rowOff>
    </xdr:from>
    <xdr:to>
      <xdr:col>9</xdr:col>
      <xdr:colOff>266700</xdr:colOff>
      <xdr:row>178</xdr:row>
      <xdr:rowOff>238125</xdr:rowOff>
    </xdr:to>
    <xdr:sp macro="" textlink="">
      <xdr:nvSpPr>
        <xdr:cNvPr id="30313" name="Text Box 617"/>
        <xdr:cNvSpPr txBox="1">
          <a:spLocks noChangeArrowheads="1"/>
        </xdr:cNvSpPr>
      </xdr:nvSpPr>
      <xdr:spPr bwMode="auto">
        <a:xfrm>
          <a:off x="3219450" y="584263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15</xdr:col>
      <xdr:colOff>47625</xdr:colOff>
      <xdr:row>177</xdr:row>
      <xdr:rowOff>38100</xdr:rowOff>
    </xdr:from>
    <xdr:to>
      <xdr:col>15</xdr:col>
      <xdr:colOff>266700</xdr:colOff>
      <xdr:row>178</xdr:row>
      <xdr:rowOff>238125</xdr:rowOff>
    </xdr:to>
    <xdr:sp macro="" textlink="">
      <xdr:nvSpPr>
        <xdr:cNvPr id="30314" name="Text Box 618"/>
        <xdr:cNvSpPr txBox="1">
          <a:spLocks noChangeArrowheads="1"/>
        </xdr:cNvSpPr>
      </xdr:nvSpPr>
      <xdr:spPr bwMode="auto">
        <a:xfrm>
          <a:off x="5334000" y="5842635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15</xdr:col>
      <xdr:colOff>47625</xdr:colOff>
      <xdr:row>180</xdr:row>
      <xdr:rowOff>38100</xdr:rowOff>
    </xdr:from>
    <xdr:to>
      <xdr:col>15</xdr:col>
      <xdr:colOff>266700</xdr:colOff>
      <xdr:row>181</xdr:row>
      <xdr:rowOff>238125</xdr:rowOff>
    </xdr:to>
    <xdr:sp macro="" textlink="">
      <xdr:nvSpPr>
        <xdr:cNvPr id="30315" name="Text Box 619"/>
        <xdr:cNvSpPr txBox="1">
          <a:spLocks noChangeArrowheads="1"/>
        </xdr:cNvSpPr>
      </xdr:nvSpPr>
      <xdr:spPr bwMode="auto">
        <a:xfrm>
          <a:off x="5334000" y="5921692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9</xdr:col>
      <xdr:colOff>47625</xdr:colOff>
      <xdr:row>180</xdr:row>
      <xdr:rowOff>38100</xdr:rowOff>
    </xdr:from>
    <xdr:to>
      <xdr:col>9</xdr:col>
      <xdr:colOff>266700</xdr:colOff>
      <xdr:row>181</xdr:row>
      <xdr:rowOff>238125</xdr:rowOff>
    </xdr:to>
    <xdr:sp macro="" textlink="">
      <xdr:nvSpPr>
        <xdr:cNvPr id="30316" name="Text Box 620"/>
        <xdr:cNvSpPr txBox="1">
          <a:spLocks noChangeArrowheads="1"/>
        </xdr:cNvSpPr>
      </xdr:nvSpPr>
      <xdr:spPr bwMode="auto">
        <a:xfrm>
          <a:off x="3219450" y="59216925"/>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3</xdr:col>
      <xdr:colOff>47625</xdr:colOff>
      <xdr:row>183</xdr:row>
      <xdr:rowOff>38100</xdr:rowOff>
    </xdr:from>
    <xdr:to>
      <xdr:col>3</xdr:col>
      <xdr:colOff>266700</xdr:colOff>
      <xdr:row>184</xdr:row>
      <xdr:rowOff>238125</xdr:rowOff>
    </xdr:to>
    <xdr:sp macro="" textlink="">
      <xdr:nvSpPr>
        <xdr:cNvPr id="30331" name="Text Box 635"/>
        <xdr:cNvSpPr txBox="1">
          <a:spLocks noChangeArrowheads="1"/>
        </xdr:cNvSpPr>
      </xdr:nvSpPr>
      <xdr:spPr bwMode="auto">
        <a:xfrm>
          <a:off x="1104900" y="60007500"/>
          <a:ext cx="219075" cy="514350"/>
        </a:xfrm>
        <a:prstGeom prst="rect">
          <a:avLst/>
        </a:prstGeom>
        <a:solidFill>
          <a:srgbClr val="FFFF99"/>
        </a:solidFill>
        <a:ln w="9525">
          <a:noFill/>
          <a:miter lim="800000"/>
          <a:headEnd/>
          <a:tailEnd/>
        </a:ln>
        <a:effectLst/>
      </xdr:spPr>
      <xdr:txBody>
        <a:bodyPr vertOverflow="clip" wrap="square" lIns="45720" tIns="59436" rIns="0" bIns="0" anchor="t" upright="1"/>
        <a:lstStyle/>
        <a:p>
          <a:pPr algn="l" rtl="0">
            <a:defRPr sz="1000"/>
          </a:pPr>
          <a:r>
            <a:rPr lang="en-GB" sz="2000" b="1" i="0" strike="noStrike">
              <a:solidFill>
                <a:srgbClr val="000000"/>
              </a:solidFill>
              <a:latin typeface="Comic Sans MS"/>
            </a:rPr>
            <a:t>=</a:t>
          </a:r>
        </a:p>
      </xdr:txBody>
    </xdr:sp>
    <xdr:clientData/>
  </xdr:twoCellAnchor>
  <xdr:twoCellAnchor>
    <xdr:from>
      <xdr:col>18</xdr:col>
      <xdr:colOff>38100</xdr:colOff>
      <xdr:row>171</xdr:row>
      <xdr:rowOff>95250</xdr:rowOff>
    </xdr:from>
    <xdr:to>
      <xdr:col>19</xdr:col>
      <xdr:colOff>85725</xdr:colOff>
      <xdr:row>176</xdr:row>
      <xdr:rowOff>85725</xdr:rowOff>
    </xdr:to>
    <xdr:pic>
      <xdr:nvPicPr>
        <xdr:cNvPr id="3645100" name="Picture 637"/>
        <xdr:cNvPicPr>
          <a:picLocks noChangeAspect="1" noChangeArrowheads="1"/>
        </xdr:cNvPicPr>
      </xdr:nvPicPr>
      <xdr:blipFill>
        <a:blip xmlns:r="http://schemas.openxmlformats.org/officeDocument/2006/relationships" r:embed="rId12" cstate="print"/>
        <a:srcRect/>
        <a:stretch>
          <a:fillRect/>
        </a:stretch>
      </xdr:blipFill>
      <xdr:spPr bwMode="auto">
        <a:xfrm>
          <a:off x="6381750" y="69456300"/>
          <a:ext cx="733425" cy="1409700"/>
        </a:xfrm>
        <a:prstGeom prst="rect">
          <a:avLst/>
        </a:prstGeom>
        <a:noFill/>
        <a:ln w="9525">
          <a:noFill/>
          <a:miter lim="800000"/>
          <a:headEnd/>
          <a:tailEnd/>
        </a:ln>
      </xdr:spPr>
    </xdr:pic>
    <xdr:clientData/>
  </xdr:twoCellAnchor>
  <xdr:twoCellAnchor>
    <xdr:from>
      <xdr:col>18</xdr:col>
      <xdr:colOff>238125</xdr:colOff>
      <xdr:row>127</xdr:row>
      <xdr:rowOff>9525</xdr:rowOff>
    </xdr:from>
    <xdr:to>
      <xdr:col>20</xdr:col>
      <xdr:colOff>38100</xdr:colOff>
      <xdr:row>132</xdr:row>
      <xdr:rowOff>28575</xdr:rowOff>
    </xdr:to>
    <xdr:pic>
      <xdr:nvPicPr>
        <xdr:cNvPr id="3645101" name="Picture 638"/>
        <xdr:cNvPicPr>
          <a:picLocks noChangeAspect="1" noChangeArrowheads="1"/>
        </xdr:cNvPicPr>
      </xdr:nvPicPr>
      <xdr:blipFill>
        <a:blip xmlns:r="http://schemas.openxmlformats.org/officeDocument/2006/relationships" r:embed="rId13" cstate="print"/>
        <a:srcRect/>
        <a:stretch>
          <a:fillRect/>
        </a:stretch>
      </xdr:blipFill>
      <xdr:spPr bwMode="auto">
        <a:xfrm>
          <a:off x="6581775" y="57426225"/>
          <a:ext cx="1171575" cy="1438275"/>
        </a:xfrm>
        <a:prstGeom prst="rect">
          <a:avLst/>
        </a:prstGeom>
        <a:noFill/>
        <a:ln w="9525">
          <a:noFill/>
          <a:miter lim="800000"/>
          <a:headEnd/>
          <a:tailEnd/>
        </a:ln>
      </xdr:spPr>
    </xdr:pic>
    <xdr:clientData/>
  </xdr:twoCellAnchor>
  <xdr:twoCellAnchor>
    <xdr:from>
      <xdr:col>17</xdr:col>
      <xdr:colOff>266700</xdr:colOff>
      <xdr:row>137</xdr:row>
      <xdr:rowOff>228600</xdr:rowOff>
    </xdr:from>
    <xdr:to>
      <xdr:col>19</xdr:col>
      <xdr:colOff>104775</xdr:colOff>
      <xdr:row>143</xdr:row>
      <xdr:rowOff>95250</xdr:rowOff>
    </xdr:to>
    <xdr:pic>
      <xdr:nvPicPr>
        <xdr:cNvPr id="3645102" name="Picture 639"/>
        <xdr:cNvPicPr>
          <a:picLocks noChangeAspect="1" noChangeArrowheads="1"/>
        </xdr:cNvPicPr>
      </xdr:nvPicPr>
      <xdr:blipFill>
        <a:blip xmlns:r="http://schemas.openxmlformats.org/officeDocument/2006/relationships" r:embed="rId14" cstate="print"/>
        <a:srcRect/>
        <a:stretch>
          <a:fillRect/>
        </a:stretch>
      </xdr:blipFill>
      <xdr:spPr bwMode="auto">
        <a:xfrm>
          <a:off x="6257925" y="60331350"/>
          <a:ext cx="876300" cy="1447800"/>
        </a:xfrm>
        <a:prstGeom prst="rect">
          <a:avLst/>
        </a:prstGeom>
        <a:noFill/>
        <a:ln w="9525">
          <a:noFill/>
          <a:miter lim="800000"/>
          <a:headEnd/>
          <a:tailEnd/>
        </a:ln>
      </xdr:spPr>
    </xdr:pic>
    <xdr:clientData/>
  </xdr:twoCellAnchor>
  <xdr:twoCellAnchor>
    <xdr:from>
      <xdr:col>18</xdr:col>
      <xdr:colOff>38100</xdr:colOff>
      <xdr:row>118</xdr:row>
      <xdr:rowOff>142875</xdr:rowOff>
    </xdr:from>
    <xdr:to>
      <xdr:col>19</xdr:col>
      <xdr:colOff>114300</xdr:colOff>
      <xdr:row>124</xdr:row>
      <xdr:rowOff>0</xdr:rowOff>
    </xdr:to>
    <xdr:pic>
      <xdr:nvPicPr>
        <xdr:cNvPr id="3645103" name="Picture 640"/>
        <xdr:cNvPicPr>
          <a:picLocks noChangeAspect="1" noChangeArrowheads="1"/>
        </xdr:cNvPicPr>
      </xdr:nvPicPr>
      <xdr:blipFill>
        <a:blip xmlns:r="http://schemas.openxmlformats.org/officeDocument/2006/relationships" r:embed="rId15" cstate="print"/>
        <a:srcRect/>
        <a:stretch>
          <a:fillRect/>
        </a:stretch>
      </xdr:blipFill>
      <xdr:spPr bwMode="auto">
        <a:xfrm>
          <a:off x="6381750" y="54654450"/>
          <a:ext cx="762000" cy="1438275"/>
        </a:xfrm>
        <a:prstGeom prst="rect">
          <a:avLst/>
        </a:prstGeom>
        <a:noFill/>
        <a:ln w="9525">
          <a:noFill/>
          <a:miter lim="800000"/>
          <a:headEnd/>
          <a:tailEnd/>
        </a:ln>
      </xdr:spPr>
    </xdr:pic>
    <xdr:clientData/>
  </xdr:twoCellAnchor>
  <xdr:twoCellAnchor>
    <xdr:from>
      <xdr:col>17</xdr:col>
      <xdr:colOff>57150</xdr:colOff>
      <xdr:row>92</xdr:row>
      <xdr:rowOff>238125</xdr:rowOff>
    </xdr:from>
    <xdr:to>
      <xdr:col>19</xdr:col>
      <xdr:colOff>209550</xdr:colOff>
      <xdr:row>96</xdr:row>
      <xdr:rowOff>247650</xdr:rowOff>
    </xdr:to>
    <xdr:pic>
      <xdr:nvPicPr>
        <xdr:cNvPr id="3645104" name="Picture 641"/>
        <xdr:cNvPicPr>
          <a:picLocks noChangeAspect="1" noChangeArrowheads="1"/>
        </xdr:cNvPicPr>
      </xdr:nvPicPr>
      <xdr:blipFill>
        <a:blip xmlns:r="http://schemas.openxmlformats.org/officeDocument/2006/relationships" r:embed="rId10" cstate="print"/>
        <a:srcRect/>
        <a:stretch>
          <a:fillRect/>
        </a:stretch>
      </xdr:blipFill>
      <xdr:spPr bwMode="auto">
        <a:xfrm>
          <a:off x="6048375" y="44234100"/>
          <a:ext cx="1190625" cy="2371725"/>
        </a:xfrm>
        <a:prstGeom prst="rect">
          <a:avLst/>
        </a:prstGeom>
        <a:noFill/>
        <a:ln w="9525">
          <a:noFill/>
          <a:miter lim="800000"/>
          <a:headEnd/>
          <a:tailEnd/>
        </a:ln>
      </xdr:spPr>
    </xdr:pic>
    <xdr:clientData/>
  </xdr:twoCellAnchor>
  <xdr:twoCellAnchor>
    <xdr:from>
      <xdr:col>4</xdr:col>
      <xdr:colOff>76200</xdr:colOff>
      <xdr:row>10</xdr:row>
      <xdr:rowOff>47625</xdr:rowOff>
    </xdr:from>
    <xdr:to>
      <xdr:col>6</xdr:col>
      <xdr:colOff>47625</xdr:colOff>
      <xdr:row>10</xdr:row>
      <xdr:rowOff>1247775</xdr:rowOff>
    </xdr:to>
    <xdr:sp macro="" textlink="">
      <xdr:nvSpPr>
        <xdr:cNvPr id="30339" name="Text Box 643"/>
        <xdr:cNvSpPr txBox="1">
          <a:spLocks noChangeArrowheads="1"/>
        </xdr:cNvSpPr>
      </xdr:nvSpPr>
      <xdr:spPr bwMode="auto">
        <a:xfrm>
          <a:off x="1485900" y="3590925"/>
          <a:ext cx="676275" cy="1200150"/>
        </a:xfrm>
        <a:prstGeom prst="rect">
          <a:avLst/>
        </a:prstGeom>
        <a:solidFill>
          <a:srgbClr val="00FF00"/>
        </a:solidFill>
        <a:ln w="22225">
          <a:solidFill>
            <a:srgbClr val="000000"/>
          </a:solidFill>
          <a:miter lim="800000"/>
          <a:headEnd/>
          <a:tailEnd/>
        </a:ln>
        <a:effectLst/>
      </xdr:spPr>
      <xdr:txBody>
        <a:bodyPr vertOverflow="clip" wrap="square" lIns="36576" tIns="41148" rIns="36576" bIns="41148" anchor="ctr" upright="1"/>
        <a:lstStyle/>
        <a:p>
          <a:pPr algn="ctr" rtl="0">
            <a:defRPr sz="1000"/>
          </a:pPr>
          <a:r>
            <a:rPr lang="el-GR" sz="1200" b="1" i="0" strike="noStrike">
              <a:solidFill>
                <a:srgbClr val="0000FF"/>
              </a:solidFill>
              <a:latin typeface="Comic Sans MS"/>
            </a:rPr>
            <a:t>1 ακέραια μονάδα</a:t>
          </a:r>
        </a:p>
      </xdr:txBody>
    </xdr:sp>
    <xdr:clientData/>
  </xdr:twoCellAnchor>
  <xdr:twoCellAnchor>
    <xdr:from>
      <xdr:col>6</xdr:col>
      <xdr:colOff>66675</xdr:colOff>
      <xdr:row>10</xdr:row>
      <xdr:rowOff>38100</xdr:rowOff>
    </xdr:from>
    <xdr:to>
      <xdr:col>8</xdr:col>
      <xdr:colOff>257175</xdr:colOff>
      <xdr:row>10</xdr:row>
      <xdr:rowOff>1228725</xdr:rowOff>
    </xdr:to>
    <xdr:pic>
      <xdr:nvPicPr>
        <xdr:cNvPr id="3645106" name="Picture 644" descr="secretary animation"/>
        <xdr:cNvPicPr>
          <a:picLocks noChangeAspect="1" noChangeArrowheads="1" noCrop="1"/>
        </xdr:cNvPicPr>
      </xdr:nvPicPr>
      <xdr:blipFill>
        <a:blip xmlns:r="http://schemas.openxmlformats.org/officeDocument/2006/relationships" r:embed="rId16" cstate="print"/>
        <a:srcRect/>
        <a:stretch>
          <a:fillRect/>
        </a:stretch>
      </xdr:blipFill>
      <xdr:spPr bwMode="auto">
        <a:xfrm>
          <a:off x="2181225" y="4200525"/>
          <a:ext cx="895350" cy="1190625"/>
        </a:xfrm>
        <a:prstGeom prst="rect">
          <a:avLst/>
        </a:prstGeom>
        <a:noFill/>
        <a:ln w="9525">
          <a:noFill/>
          <a:miter lim="800000"/>
          <a:headEnd/>
          <a:tailEnd/>
        </a:ln>
      </xdr:spPr>
    </xdr:pic>
    <xdr:clientData/>
  </xdr:twoCellAnchor>
  <xdr:twoCellAnchor editAs="oneCell">
    <xdr:from>
      <xdr:col>5</xdr:col>
      <xdr:colOff>247650</xdr:colOff>
      <xdr:row>17</xdr:row>
      <xdr:rowOff>1057275</xdr:rowOff>
    </xdr:from>
    <xdr:to>
      <xdr:col>7</xdr:col>
      <xdr:colOff>295275</xdr:colOff>
      <xdr:row>17</xdr:row>
      <xdr:rowOff>1809750</xdr:rowOff>
    </xdr:to>
    <xdr:pic>
      <xdr:nvPicPr>
        <xdr:cNvPr id="3645107" name="Picture 247"/>
        <xdr:cNvPicPr>
          <a:picLocks noChangeAspect="1" noChangeArrowheads="1"/>
        </xdr:cNvPicPr>
      </xdr:nvPicPr>
      <xdr:blipFill>
        <a:blip xmlns:r="http://schemas.openxmlformats.org/officeDocument/2006/relationships" r:embed="rId17" cstate="print"/>
        <a:srcRect t="50000" r="50000"/>
        <a:stretch>
          <a:fillRect/>
        </a:stretch>
      </xdr:blipFill>
      <xdr:spPr bwMode="auto">
        <a:xfrm>
          <a:off x="2009775" y="9610725"/>
          <a:ext cx="752475" cy="752475"/>
        </a:xfrm>
        <a:prstGeom prst="rect">
          <a:avLst/>
        </a:prstGeom>
        <a:noFill/>
        <a:ln w="9525">
          <a:noFill/>
          <a:miter lim="800000"/>
          <a:headEnd/>
          <a:tailEnd/>
        </a:ln>
      </xdr:spPr>
    </xdr:pic>
    <xdr:clientData/>
  </xdr:twoCellAnchor>
  <xdr:twoCellAnchor editAs="oneCell">
    <xdr:from>
      <xdr:col>8</xdr:col>
      <xdr:colOff>95250</xdr:colOff>
      <xdr:row>17</xdr:row>
      <xdr:rowOff>304800</xdr:rowOff>
    </xdr:from>
    <xdr:to>
      <xdr:col>10</xdr:col>
      <xdr:colOff>142875</xdr:colOff>
      <xdr:row>17</xdr:row>
      <xdr:rowOff>1057275</xdr:rowOff>
    </xdr:to>
    <xdr:pic>
      <xdr:nvPicPr>
        <xdr:cNvPr id="3645108" name="Picture 248"/>
        <xdr:cNvPicPr>
          <a:picLocks noChangeAspect="1" noChangeArrowheads="1"/>
        </xdr:cNvPicPr>
      </xdr:nvPicPr>
      <xdr:blipFill>
        <a:blip xmlns:r="http://schemas.openxmlformats.org/officeDocument/2006/relationships" r:embed="rId17" cstate="print"/>
        <a:srcRect l="50000" b="50000"/>
        <a:stretch>
          <a:fillRect/>
        </a:stretch>
      </xdr:blipFill>
      <xdr:spPr bwMode="auto">
        <a:xfrm>
          <a:off x="2914650" y="8858250"/>
          <a:ext cx="752475" cy="752475"/>
        </a:xfrm>
        <a:prstGeom prst="rect">
          <a:avLst/>
        </a:prstGeom>
        <a:noFill/>
        <a:ln w="9525">
          <a:noFill/>
          <a:miter lim="800000"/>
          <a:headEnd/>
          <a:tailEnd/>
        </a:ln>
      </xdr:spPr>
    </xdr:pic>
    <xdr:clientData/>
  </xdr:twoCellAnchor>
  <xdr:twoCellAnchor editAs="oneCell">
    <xdr:from>
      <xdr:col>8</xdr:col>
      <xdr:colOff>95250</xdr:colOff>
      <xdr:row>17</xdr:row>
      <xdr:rowOff>1066800</xdr:rowOff>
    </xdr:from>
    <xdr:to>
      <xdr:col>10</xdr:col>
      <xdr:colOff>142875</xdr:colOff>
      <xdr:row>17</xdr:row>
      <xdr:rowOff>1819275</xdr:rowOff>
    </xdr:to>
    <xdr:pic>
      <xdr:nvPicPr>
        <xdr:cNvPr id="3645109" name="Picture 249"/>
        <xdr:cNvPicPr>
          <a:picLocks noChangeAspect="1" noChangeArrowheads="1"/>
        </xdr:cNvPicPr>
      </xdr:nvPicPr>
      <xdr:blipFill>
        <a:blip xmlns:r="http://schemas.openxmlformats.org/officeDocument/2006/relationships" r:embed="rId17" cstate="print"/>
        <a:srcRect l="50000" t="50000"/>
        <a:stretch>
          <a:fillRect/>
        </a:stretch>
      </xdr:blipFill>
      <xdr:spPr bwMode="auto">
        <a:xfrm>
          <a:off x="2914650" y="9620250"/>
          <a:ext cx="752475" cy="752475"/>
        </a:xfrm>
        <a:prstGeom prst="rect">
          <a:avLst/>
        </a:prstGeom>
        <a:noFill/>
        <a:ln w="9525">
          <a:noFill/>
          <a:miter lim="800000"/>
          <a:headEnd/>
          <a:tailEnd/>
        </a:ln>
      </xdr:spPr>
    </xdr:pic>
    <xdr:clientData/>
  </xdr:twoCellAnchor>
  <xdr:twoCellAnchor editAs="oneCell">
    <xdr:from>
      <xdr:col>5</xdr:col>
      <xdr:colOff>238125</xdr:colOff>
      <xdr:row>17</xdr:row>
      <xdr:rowOff>304800</xdr:rowOff>
    </xdr:from>
    <xdr:to>
      <xdr:col>7</xdr:col>
      <xdr:colOff>285750</xdr:colOff>
      <xdr:row>17</xdr:row>
      <xdr:rowOff>1057275</xdr:rowOff>
    </xdr:to>
    <xdr:pic>
      <xdr:nvPicPr>
        <xdr:cNvPr id="3645110" name="Picture 250"/>
        <xdr:cNvPicPr>
          <a:picLocks noChangeAspect="1" noChangeArrowheads="1"/>
        </xdr:cNvPicPr>
      </xdr:nvPicPr>
      <xdr:blipFill>
        <a:blip xmlns:r="http://schemas.openxmlformats.org/officeDocument/2006/relationships" r:embed="rId17" cstate="print"/>
        <a:srcRect r="50000" b="50000"/>
        <a:stretch>
          <a:fillRect/>
        </a:stretch>
      </xdr:blipFill>
      <xdr:spPr bwMode="auto">
        <a:xfrm>
          <a:off x="2000250" y="8858250"/>
          <a:ext cx="752475" cy="752475"/>
        </a:xfrm>
        <a:prstGeom prst="rect">
          <a:avLst/>
        </a:prstGeom>
        <a:noFill/>
        <a:ln w="9525">
          <a:noFill/>
          <a:miter lim="800000"/>
          <a:headEnd/>
          <a:tailEnd/>
        </a:ln>
      </xdr:spPr>
    </xdr:pic>
    <xdr:clientData/>
  </xdr:twoCellAnchor>
  <xdr:twoCellAnchor>
    <xdr:from>
      <xdr:col>6</xdr:col>
      <xdr:colOff>247650</xdr:colOff>
      <xdr:row>17</xdr:row>
      <xdr:rowOff>771525</xdr:rowOff>
    </xdr:from>
    <xdr:to>
      <xdr:col>7</xdr:col>
      <xdr:colOff>114300</xdr:colOff>
      <xdr:row>17</xdr:row>
      <xdr:rowOff>1314450</xdr:rowOff>
    </xdr:to>
    <xdr:sp macro="" textlink="">
      <xdr:nvSpPr>
        <xdr:cNvPr id="252" name="Text Box 204"/>
        <xdr:cNvSpPr txBox="1">
          <a:spLocks noChangeArrowheads="1"/>
        </xdr:cNvSpPr>
      </xdr:nvSpPr>
      <xdr:spPr bwMode="auto">
        <a:xfrm>
          <a:off x="2362200" y="8153400"/>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2</a:t>
          </a:r>
        </a:p>
      </xdr:txBody>
    </xdr:sp>
    <xdr:clientData/>
  </xdr:twoCellAnchor>
  <xdr:twoCellAnchor>
    <xdr:from>
      <xdr:col>8</xdr:col>
      <xdr:colOff>333375</xdr:colOff>
      <xdr:row>17</xdr:row>
      <xdr:rowOff>838200</xdr:rowOff>
    </xdr:from>
    <xdr:to>
      <xdr:col>9</xdr:col>
      <xdr:colOff>200025</xdr:colOff>
      <xdr:row>17</xdr:row>
      <xdr:rowOff>1381125</xdr:rowOff>
    </xdr:to>
    <xdr:sp macro="" textlink="">
      <xdr:nvSpPr>
        <xdr:cNvPr id="253" name="Text Box 204"/>
        <xdr:cNvSpPr txBox="1">
          <a:spLocks noChangeArrowheads="1"/>
        </xdr:cNvSpPr>
      </xdr:nvSpPr>
      <xdr:spPr bwMode="auto">
        <a:xfrm>
          <a:off x="3152775" y="8220075"/>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2</a:t>
          </a:r>
        </a:p>
      </xdr:txBody>
    </xdr:sp>
    <xdr:clientData/>
  </xdr:twoCellAnchor>
  <xdr:twoCellAnchor editAs="oneCell">
    <xdr:from>
      <xdr:col>10</xdr:col>
      <xdr:colOff>285750</xdr:colOff>
      <xdr:row>17</xdr:row>
      <xdr:rowOff>1057275</xdr:rowOff>
    </xdr:from>
    <xdr:to>
      <xdr:col>12</xdr:col>
      <xdr:colOff>333375</xdr:colOff>
      <xdr:row>17</xdr:row>
      <xdr:rowOff>1819275</xdr:rowOff>
    </xdr:to>
    <xdr:pic>
      <xdr:nvPicPr>
        <xdr:cNvPr id="3645113" name="Picture 253"/>
        <xdr:cNvPicPr>
          <a:picLocks noChangeAspect="1" noChangeArrowheads="1"/>
        </xdr:cNvPicPr>
      </xdr:nvPicPr>
      <xdr:blipFill>
        <a:blip xmlns:r="http://schemas.openxmlformats.org/officeDocument/2006/relationships" r:embed="rId17" cstate="print"/>
        <a:srcRect t="50000" r="50000"/>
        <a:stretch>
          <a:fillRect/>
        </a:stretch>
      </xdr:blipFill>
      <xdr:spPr bwMode="auto">
        <a:xfrm>
          <a:off x="3810000" y="9610725"/>
          <a:ext cx="752475" cy="762000"/>
        </a:xfrm>
        <a:prstGeom prst="rect">
          <a:avLst/>
        </a:prstGeom>
        <a:noFill/>
        <a:ln w="9525">
          <a:noFill/>
          <a:miter lim="800000"/>
          <a:headEnd/>
          <a:tailEnd/>
        </a:ln>
      </xdr:spPr>
    </xdr:pic>
    <xdr:clientData/>
  </xdr:twoCellAnchor>
  <xdr:twoCellAnchor editAs="oneCell">
    <xdr:from>
      <xdr:col>10</xdr:col>
      <xdr:colOff>276225</xdr:colOff>
      <xdr:row>17</xdr:row>
      <xdr:rowOff>314325</xdr:rowOff>
    </xdr:from>
    <xdr:to>
      <xdr:col>12</xdr:col>
      <xdr:colOff>323850</xdr:colOff>
      <xdr:row>17</xdr:row>
      <xdr:rowOff>1066800</xdr:rowOff>
    </xdr:to>
    <xdr:pic>
      <xdr:nvPicPr>
        <xdr:cNvPr id="3645114" name="Picture 254"/>
        <xdr:cNvPicPr>
          <a:picLocks noChangeAspect="1" noChangeArrowheads="1"/>
        </xdr:cNvPicPr>
      </xdr:nvPicPr>
      <xdr:blipFill>
        <a:blip xmlns:r="http://schemas.openxmlformats.org/officeDocument/2006/relationships" r:embed="rId17" cstate="print"/>
        <a:srcRect r="50000" b="50000"/>
        <a:stretch>
          <a:fillRect/>
        </a:stretch>
      </xdr:blipFill>
      <xdr:spPr bwMode="auto">
        <a:xfrm>
          <a:off x="3800475" y="8867775"/>
          <a:ext cx="752475" cy="752475"/>
        </a:xfrm>
        <a:prstGeom prst="rect">
          <a:avLst/>
        </a:prstGeom>
        <a:noFill/>
        <a:ln w="9525">
          <a:noFill/>
          <a:miter lim="800000"/>
          <a:headEnd/>
          <a:tailEnd/>
        </a:ln>
      </xdr:spPr>
    </xdr:pic>
    <xdr:clientData/>
  </xdr:twoCellAnchor>
  <xdr:twoCellAnchor>
    <xdr:from>
      <xdr:col>11</xdr:col>
      <xdr:colOff>285750</xdr:colOff>
      <xdr:row>17</xdr:row>
      <xdr:rowOff>780008</xdr:rowOff>
    </xdr:from>
    <xdr:to>
      <xdr:col>12</xdr:col>
      <xdr:colOff>152400</xdr:colOff>
      <xdr:row>17</xdr:row>
      <xdr:rowOff>1322933</xdr:rowOff>
    </xdr:to>
    <xdr:sp macro="" textlink="">
      <xdr:nvSpPr>
        <xdr:cNvPr id="256" name="Text Box 204"/>
        <xdr:cNvSpPr txBox="1">
          <a:spLocks noChangeArrowheads="1"/>
        </xdr:cNvSpPr>
      </xdr:nvSpPr>
      <xdr:spPr bwMode="auto">
        <a:xfrm>
          <a:off x="4162425" y="8161883"/>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2</a:t>
          </a:r>
        </a:p>
      </xdr:txBody>
    </xdr:sp>
    <xdr:clientData/>
  </xdr:twoCellAnchor>
  <xdr:twoCellAnchor editAs="oneCell">
    <xdr:from>
      <xdr:col>3</xdr:col>
      <xdr:colOff>19050</xdr:colOff>
      <xdr:row>17</xdr:row>
      <xdr:rowOff>1123950</xdr:rowOff>
    </xdr:from>
    <xdr:to>
      <xdr:col>5</xdr:col>
      <xdr:colOff>9525</xdr:colOff>
      <xdr:row>17</xdr:row>
      <xdr:rowOff>1428750</xdr:rowOff>
    </xdr:to>
    <xdr:pic>
      <xdr:nvPicPr>
        <xdr:cNvPr id="3645116" name="Picture 256" descr="5ar04a.gif"/>
        <xdr:cNvPicPr>
          <a:picLocks noChangeAspect="1" noChangeArrowheads="1" noCrop="1"/>
        </xdr:cNvPicPr>
      </xdr:nvPicPr>
      <xdr:blipFill>
        <a:blip xmlns:r="http://schemas.openxmlformats.org/officeDocument/2006/relationships" r:embed="rId18" cstate="print"/>
        <a:srcRect/>
        <a:stretch>
          <a:fillRect/>
        </a:stretch>
      </xdr:blipFill>
      <xdr:spPr bwMode="auto">
        <a:xfrm>
          <a:off x="1076325" y="9677400"/>
          <a:ext cx="695325" cy="304800"/>
        </a:xfrm>
        <a:prstGeom prst="rect">
          <a:avLst/>
        </a:prstGeom>
        <a:noFill/>
        <a:ln w="9525">
          <a:noFill/>
          <a:miter lim="800000"/>
          <a:headEnd/>
          <a:tailEnd/>
        </a:ln>
      </xdr:spPr>
    </xdr:pic>
    <xdr:clientData/>
  </xdr:twoCellAnchor>
  <xdr:oneCellAnchor>
    <xdr:from>
      <xdr:col>1</xdr:col>
      <xdr:colOff>209550</xdr:colOff>
      <xdr:row>16</xdr:row>
      <xdr:rowOff>176752</xdr:rowOff>
    </xdr:from>
    <xdr:ext cx="4513554" cy="559603"/>
    <xdr:sp macro="" textlink="">
      <xdr:nvSpPr>
        <xdr:cNvPr id="258" name="Rectangle 257"/>
        <xdr:cNvSpPr/>
      </xdr:nvSpPr>
      <xdr:spPr>
        <a:xfrm>
          <a:off x="561975" y="8415877"/>
          <a:ext cx="4513554" cy="559603"/>
        </a:xfrm>
        <a:prstGeom prst="rect">
          <a:avLst/>
        </a:prstGeom>
        <a:noFill/>
      </xdr:spPr>
      <xdr:txBody>
        <a:bodyPr wrap="none" lIns="91440" tIns="45720" rIns="91440" bIns="45720">
          <a:spAutoFit/>
        </a:bodyPr>
        <a:lstStyle/>
        <a:p>
          <a:pPr algn="ctr"/>
          <a:r>
            <a:rPr lang="el-GR" sz="28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rPr>
            <a:t>Δες το και μ΄ αυτό τον τρόπο:</a:t>
          </a:r>
          <a:endParaRPr lang="en-US" sz="28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xdr:from>
      <xdr:col>0</xdr:col>
      <xdr:colOff>200025</xdr:colOff>
      <xdr:row>13</xdr:row>
      <xdr:rowOff>161925</xdr:rowOff>
    </xdr:from>
    <xdr:to>
      <xdr:col>4</xdr:col>
      <xdr:colOff>133350</xdr:colOff>
      <xdr:row>16</xdr:row>
      <xdr:rowOff>180975</xdr:rowOff>
    </xdr:to>
    <xdr:sp macro="" textlink="">
      <xdr:nvSpPr>
        <xdr:cNvPr id="3645118" name="Rounded Rectangle 259"/>
        <xdr:cNvSpPr>
          <a:spLocks noChangeArrowheads="1"/>
        </xdr:cNvSpPr>
      </xdr:nvSpPr>
      <xdr:spPr bwMode="auto">
        <a:xfrm>
          <a:off x="200025" y="6867525"/>
          <a:ext cx="1343025" cy="1552575"/>
        </a:xfrm>
        <a:prstGeom prst="roundRect">
          <a:avLst>
            <a:gd name="adj" fmla="val 16667"/>
          </a:avLst>
        </a:prstGeom>
        <a:noFill/>
        <a:ln w="19050" algn="ctr">
          <a:solidFill>
            <a:srgbClr val="000000"/>
          </a:solidFill>
          <a:round/>
          <a:headEnd/>
          <a:tailEnd/>
        </a:ln>
      </xdr:spPr>
    </xdr:sp>
    <xdr:clientData/>
  </xdr:twoCellAnchor>
  <xdr:twoCellAnchor editAs="oneCell">
    <xdr:from>
      <xdr:col>2</xdr:col>
      <xdr:colOff>133350</xdr:colOff>
      <xdr:row>12</xdr:row>
      <xdr:rowOff>504825</xdr:rowOff>
    </xdr:from>
    <xdr:to>
      <xdr:col>3</xdr:col>
      <xdr:colOff>0</xdr:colOff>
      <xdr:row>14</xdr:row>
      <xdr:rowOff>19050</xdr:rowOff>
    </xdr:to>
    <xdr:pic>
      <xdr:nvPicPr>
        <xdr:cNvPr id="3645119" name="Picture 260" descr="5ar04a.gif"/>
        <xdr:cNvPicPr>
          <a:picLocks noChangeAspect="1" noChangeArrowheads="1" noCrop="1"/>
        </xdr:cNvPicPr>
      </xdr:nvPicPr>
      <xdr:blipFill>
        <a:blip xmlns:r="http://schemas.openxmlformats.org/officeDocument/2006/relationships" r:embed="rId18" cstate="print"/>
        <a:srcRect/>
        <a:stretch>
          <a:fillRect/>
        </a:stretch>
      </xdr:blipFill>
      <xdr:spPr bwMode="auto">
        <a:xfrm rot="5400000">
          <a:off x="690563" y="6672262"/>
          <a:ext cx="514350" cy="219075"/>
        </a:xfrm>
        <a:prstGeom prst="rect">
          <a:avLst/>
        </a:prstGeom>
        <a:noFill/>
        <a:ln w="9525">
          <a:noFill/>
          <a:miter lim="800000"/>
          <a:headEnd/>
          <a:tailEnd/>
        </a:ln>
      </xdr:spPr>
    </xdr:pic>
    <xdr:clientData/>
  </xdr:twoCellAnchor>
  <xdr:oneCellAnchor>
    <xdr:from>
      <xdr:col>0</xdr:col>
      <xdr:colOff>0</xdr:colOff>
      <xdr:row>23</xdr:row>
      <xdr:rowOff>190500</xdr:rowOff>
    </xdr:from>
    <xdr:ext cx="4513554" cy="549610"/>
    <xdr:sp macro="" textlink="">
      <xdr:nvSpPr>
        <xdr:cNvPr id="262" name="Rectangle 261"/>
        <xdr:cNvSpPr/>
      </xdr:nvSpPr>
      <xdr:spPr>
        <a:xfrm>
          <a:off x="0" y="12201525"/>
          <a:ext cx="5713360" cy="530658"/>
        </a:xfrm>
        <a:prstGeom prst="rect">
          <a:avLst/>
        </a:prstGeom>
        <a:noFill/>
      </xdr:spPr>
      <xdr:txBody>
        <a:bodyPr wrap="none" lIns="91440" tIns="45720" rIns="91440" bIns="45720">
          <a:spAutoFit/>
        </a:bodyPr>
        <a:lstStyle/>
        <a:p>
          <a:pPr algn="ctr"/>
          <a:r>
            <a:rPr lang="el-GR" sz="28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rPr>
            <a:t>Δες το και μ΄ αυτό τον τρόπο:</a:t>
          </a:r>
          <a:endParaRPr lang="en-US" sz="28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editAs="oneCell">
    <xdr:from>
      <xdr:col>0</xdr:col>
      <xdr:colOff>219075</xdr:colOff>
      <xdr:row>24</xdr:row>
      <xdr:rowOff>1247775</xdr:rowOff>
    </xdr:from>
    <xdr:to>
      <xdr:col>2</xdr:col>
      <xdr:colOff>266700</xdr:colOff>
      <xdr:row>24</xdr:row>
      <xdr:rowOff>2009775</xdr:rowOff>
    </xdr:to>
    <xdr:pic>
      <xdr:nvPicPr>
        <xdr:cNvPr id="3645121" name="Picture 262"/>
        <xdr:cNvPicPr>
          <a:picLocks noChangeAspect="1" noChangeArrowheads="1"/>
        </xdr:cNvPicPr>
      </xdr:nvPicPr>
      <xdr:blipFill>
        <a:blip xmlns:r="http://schemas.openxmlformats.org/officeDocument/2006/relationships" r:embed="rId17" cstate="print"/>
        <a:srcRect t="50000" r="50000"/>
        <a:stretch>
          <a:fillRect/>
        </a:stretch>
      </xdr:blipFill>
      <xdr:spPr bwMode="auto">
        <a:xfrm>
          <a:off x="219075" y="14373225"/>
          <a:ext cx="752475" cy="762000"/>
        </a:xfrm>
        <a:prstGeom prst="rect">
          <a:avLst/>
        </a:prstGeom>
        <a:noFill/>
        <a:ln w="9525">
          <a:noFill/>
          <a:miter lim="800000"/>
          <a:headEnd/>
          <a:tailEnd/>
        </a:ln>
      </xdr:spPr>
    </xdr:pic>
    <xdr:clientData/>
  </xdr:twoCellAnchor>
  <xdr:twoCellAnchor editAs="oneCell">
    <xdr:from>
      <xdr:col>3</xdr:col>
      <xdr:colOff>66675</xdr:colOff>
      <xdr:row>24</xdr:row>
      <xdr:rowOff>371475</xdr:rowOff>
    </xdr:from>
    <xdr:to>
      <xdr:col>5</xdr:col>
      <xdr:colOff>114300</xdr:colOff>
      <xdr:row>24</xdr:row>
      <xdr:rowOff>1123950</xdr:rowOff>
    </xdr:to>
    <xdr:pic>
      <xdr:nvPicPr>
        <xdr:cNvPr id="3645122" name="Picture 263"/>
        <xdr:cNvPicPr>
          <a:picLocks noChangeAspect="1" noChangeArrowheads="1"/>
        </xdr:cNvPicPr>
      </xdr:nvPicPr>
      <xdr:blipFill>
        <a:blip xmlns:r="http://schemas.openxmlformats.org/officeDocument/2006/relationships" r:embed="rId17" cstate="print"/>
        <a:srcRect l="50000" b="50000"/>
        <a:stretch>
          <a:fillRect/>
        </a:stretch>
      </xdr:blipFill>
      <xdr:spPr bwMode="auto">
        <a:xfrm>
          <a:off x="1123950" y="13496925"/>
          <a:ext cx="752475" cy="752475"/>
        </a:xfrm>
        <a:prstGeom prst="rect">
          <a:avLst/>
        </a:prstGeom>
        <a:noFill/>
        <a:ln w="9525">
          <a:noFill/>
          <a:miter lim="800000"/>
          <a:headEnd/>
          <a:tailEnd/>
        </a:ln>
      </xdr:spPr>
    </xdr:pic>
    <xdr:clientData/>
  </xdr:twoCellAnchor>
  <xdr:twoCellAnchor editAs="oneCell">
    <xdr:from>
      <xdr:col>3</xdr:col>
      <xdr:colOff>66675</xdr:colOff>
      <xdr:row>24</xdr:row>
      <xdr:rowOff>1257300</xdr:rowOff>
    </xdr:from>
    <xdr:to>
      <xdr:col>5</xdr:col>
      <xdr:colOff>114300</xdr:colOff>
      <xdr:row>24</xdr:row>
      <xdr:rowOff>2019300</xdr:rowOff>
    </xdr:to>
    <xdr:pic>
      <xdr:nvPicPr>
        <xdr:cNvPr id="3645123" name="Picture 264"/>
        <xdr:cNvPicPr>
          <a:picLocks noChangeAspect="1" noChangeArrowheads="1"/>
        </xdr:cNvPicPr>
      </xdr:nvPicPr>
      <xdr:blipFill>
        <a:blip xmlns:r="http://schemas.openxmlformats.org/officeDocument/2006/relationships" r:embed="rId17" cstate="print"/>
        <a:srcRect l="50000" t="50000"/>
        <a:stretch>
          <a:fillRect/>
        </a:stretch>
      </xdr:blipFill>
      <xdr:spPr bwMode="auto">
        <a:xfrm>
          <a:off x="1123950" y="14382750"/>
          <a:ext cx="752475" cy="762000"/>
        </a:xfrm>
        <a:prstGeom prst="rect">
          <a:avLst/>
        </a:prstGeom>
        <a:noFill/>
        <a:ln w="9525">
          <a:noFill/>
          <a:miter lim="800000"/>
          <a:headEnd/>
          <a:tailEnd/>
        </a:ln>
      </xdr:spPr>
    </xdr:pic>
    <xdr:clientData/>
  </xdr:twoCellAnchor>
  <xdr:twoCellAnchor editAs="oneCell">
    <xdr:from>
      <xdr:col>0</xdr:col>
      <xdr:colOff>209550</xdr:colOff>
      <xdr:row>24</xdr:row>
      <xdr:rowOff>371475</xdr:rowOff>
    </xdr:from>
    <xdr:to>
      <xdr:col>2</xdr:col>
      <xdr:colOff>257175</xdr:colOff>
      <xdr:row>24</xdr:row>
      <xdr:rowOff>1123950</xdr:rowOff>
    </xdr:to>
    <xdr:pic>
      <xdr:nvPicPr>
        <xdr:cNvPr id="3645124" name="Picture 265"/>
        <xdr:cNvPicPr>
          <a:picLocks noChangeAspect="1" noChangeArrowheads="1"/>
        </xdr:cNvPicPr>
      </xdr:nvPicPr>
      <xdr:blipFill>
        <a:blip xmlns:r="http://schemas.openxmlformats.org/officeDocument/2006/relationships" r:embed="rId17" cstate="print"/>
        <a:srcRect r="50000" b="50000"/>
        <a:stretch>
          <a:fillRect/>
        </a:stretch>
      </xdr:blipFill>
      <xdr:spPr bwMode="auto">
        <a:xfrm>
          <a:off x="209550" y="13496925"/>
          <a:ext cx="752475" cy="752475"/>
        </a:xfrm>
        <a:prstGeom prst="rect">
          <a:avLst/>
        </a:prstGeom>
        <a:noFill/>
        <a:ln w="9525">
          <a:noFill/>
          <a:miter lim="800000"/>
          <a:headEnd/>
          <a:tailEnd/>
        </a:ln>
      </xdr:spPr>
    </xdr:pic>
    <xdr:clientData/>
  </xdr:twoCellAnchor>
  <xdr:twoCellAnchor editAs="oneCell">
    <xdr:from>
      <xdr:col>5</xdr:col>
      <xdr:colOff>247650</xdr:colOff>
      <xdr:row>24</xdr:row>
      <xdr:rowOff>381000</xdr:rowOff>
    </xdr:from>
    <xdr:to>
      <xdr:col>7</xdr:col>
      <xdr:colOff>295275</xdr:colOff>
      <xdr:row>24</xdr:row>
      <xdr:rowOff>1133475</xdr:rowOff>
    </xdr:to>
    <xdr:pic>
      <xdr:nvPicPr>
        <xdr:cNvPr id="3645125" name="Picture 266"/>
        <xdr:cNvPicPr>
          <a:picLocks noChangeAspect="1" noChangeArrowheads="1"/>
        </xdr:cNvPicPr>
      </xdr:nvPicPr>
      <xdr:blipFill>
        <a:blip xmlns:r="http://schemas.openxmlformats.org/officeDocument/2006/relationships" r:embed="rId17" cstate="print"/>
        <a:srcRect r="50000" b="50000"/>
        <a:stretch>
          <a:fillRect/>
        </a:stretch>
      </xdr:blipFill>
      <xdr:spPr bwMode="auto">
        <a:xfrm>
          <a:off x="2009775" y="13506450"/>
          <a:ext cx="752475" cy="752475"/>
        </a:xfrm>
        <a:prstGeom prst="rect">
          <a:avLst/>
        </a:prstGeom>
        <a:noFill/>
        <a:ln w="9525">
          <a:noFill/>
          <a:miter lim="800000"/>
          <a:headEnd/>
          <a:tailEnd/>
        </a:ln>
      </xdr:spPr>
    </xdr:pic>
    <xdr:clientData/>
  </xdr:twoCellAnchor>
  <xdr:twoCellAnchor>
    <xdr:from>
      <xdr:col>1</xdr:col>
      <xdr:colOff>200025</xdr:colOff>
      <xdr:row>24</xdr:row>
      <xdr:rowOff>514350</xdr:rowOff>
    </xdr:from>
    <xdr:to>
      <xdr:col>2</xdr:col>
      <xdr:colOff>66675</xdr:colOff>
      <xdr:row>24</xdr:row>
      <xdr:rowOff>1057275</xdr:rowOff>
    </xdr:to>
    <xdr:sp macro="" textlink="">
      <xdr:nvSpPr>
        <xdr:cNvPr id="268" name="Text Box 304"/>
        <xdr:cNvSpPr txBox="1">
          <a:spLocks noChangeArrowheads="1"/>
        </xdr:cNvSpPr>
      </xdr:nvSpPr>
      <xdr:spPr bwMode="auto">
        <a:xfrm>
          <a:off x="552450" y="12839700"/>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4</a:t>
          </a:r>
        </a:p>
      </xdr:txBody>
    </xdr:sp>
    <xdr:clientData/>
  </xdr:twoCellAnchor>
  <xdr:twoCellAnchor>
    <xdr:from>
      <xdr:col>3</xdr:col>
      <xdr:colOff>266700</xdr:colOff>
      <xdr:row>24</xdr:row>
      <xdr:rowOff>571500</xdr:rowOff>
    </xdr:from>
    <xdr:to>
      <xdr:col>4</xdr:col>
      <xdr:colOff>133350</xdr:colOff>
      <xdr:row>24</xdr:row>
      <xdr:rowOff>1114425</xdr:rowOff>
    </xdr:to>
    <xdr:sp macro="" textlink="">
      <xdr:nvSpPr>
        <xdr:cNvPr id="269" name="Text Box 304"/>
        <xdr:cNvSpPr txBox="1">
          <a:spLocks noChangeArrowheads="1"/>
        </xdr:cNvSpPr>
      </xdr:nvSpPr>
      <xdr:spPr bwMode="auto">
        <a:xfrm>
          <a:off x="1323975" y="12896850"/>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4</a:t>
          </a:r>
        </a:p>
      </xdr:txBody>
    </xdr:sp>
    <xdr:clientData/>
  </xdr:twoCellAnchor>
  <xdr:twoCellAnchor>
    <xdr:from>
      <xdr:col>3</xdr:col>
      <xdr:colOff>200025</xdr:colOff>
      <xdr:row>24</xdr:row>
      <xdr:rowOff>1323975</xdr:rowOff>
    </xdr:from>
    <xdr:to>
      <xdr:col>4</xdr:col>
      <xdr:colOff>66675</xdr:colOff>
      <xdr:row>24</xdr:row>
      <xdr:rowOff>1866900</xdr:rowOff>
    </xdr:to>
    <xdr:sp macro="" textlink="">
      <xdr:nvSpPr>
        <xdr:cNvPr id="270" name="Text Box 304"/>
        <xdr:cNvSpPr txBox="1">
          <a:spLocks noChangeArrowheads="1"/>
        </xdr:cNvSpPr>
      </xdr:nvSpPr>
      <xdr:spPr bwMode="auto">
        <a:xfrm>
          <a:off x="1257300" y="13649325"/>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4</a:t>
          </a:r>
        </a:p>
      </xdr:txBody>
    </xdr:sp>
    <xdr:clientData/>
  </xdr:twoCellAnchor>
  <xdr:twoCellAnchor>
    <xdr:from>
      <xdr:col>1</xdr:col>
      <xdr:colOff>209550</xdr:colOff>
      <xdr:row>24</xdr:row>
      <xdr:rowOff>1304925</xdr:rowOff>
    </xdr:from>
    <xdr:to>
      <xdr:col>2</xdr:col>
      <xdr:colOff>76200</xdr:colOff>
      <xdr:row>24</xdr:row>
      <xdr:rowOff>1847850</xdr:rowOff>
    </xdr:to>
    <xdr:sp macro="" textlink="">
      <xdr:nvSpPr>
        <xdr:cNvPr id="271" name="Text Box 304"/>
        <xdr:cNvSpPr txBox="1">
          <a:spLocks noChangeArrowheads="1"/>
        </xdr:cNvSpPr>
      </xdr:nvSpPr>
      <xdr:spPr bwMode="auto">
        <a:xfrm>
          <a:off x="561975" y="13630275"/>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4</a:t>
          </a:r>
        </a:p>
      </xdr:txBody>
    </xdr:sp>
    <xdr:clientData/>
  </xdr:twoCellAnchor>
  <xdr:twoCellAnchor>
    <xdr:from>
      <xdr:col>6</xdr:col>
      <xdr:colOff>257175</xdr:colOff>
      <xdr:row>24</xdr:row>
      <xdr:rowOff>523875</xdr:rowOff>
    </xdr:from>
    <xdr:to>
      <xdr:col>7</xdr:col>
      <xdr:colOff>123825</xdr:colOff>
      <xdr:row>24</xdr:row>
      <xdr:rowOff>1066800</xdr:rowOff>
    </xdr:to>
    <xdr:sp macro="" textlink="">
      <xdr:nvSpPr>
        <xdr:cNvPr id="272" name="Text Box 304"/>
        <xdr:cNvSpPr txBox="1">
          <a:spLocks noChangeArrowheads="1"/>
        </xdr:cNvSpPr>
      </xdr:nvSpPr>
      <xdr:spPr bwMode="auto">
        <a:xfrm>
          <a:off x="2371725" y="12849225"/>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4</a:t>
          </a:r>
        </a:p>
      </xdr:txBody>
    </xdr:sp>
    <xdr:clientData/>
  </xdr:twoCellAnchor>
  <xdr:twoCellAnchor editAs="oneCell">
    <xdr:from>
      <xdr:col>9</xdr:col>
      <xdr:colOff>266700</xdr:colOff>
      <xdr:row>24</xdr:row>
      <xdr:rowOff>1133475</xdr:rowOff>
    </xdr:from>
    <xdr:to>
      <xdr:col>11</xdr:col>
      <xdr:colOff>314325</xdr:colOff>
      <xdr:row>24</xdr:row>
      <xdr:rowOff>1895475</xdr:rowOff>
    </xdr:to>
    <xdr:pic>
      <xdr:nvPicPr>
        <xdr:cNvPr id="3645131" name="Picture 272"/>
        <xdr:cNvPicPr>
          <a:picLocks noChangeAspect="1" noChangeArrowheads="1"/>
        </xdr:cNvPicPr>
      </xdr:nvPicPr>
      <xdr:blipFill>
        <a:blip xmlns:r="http://schemas.openxmlformats.org/officeDocument/2006/relationships" r:embed="rId17" cstate="print"/>
        <a:srcRect t="50000" r="50000"/>
        <a:stretch>
          <a:fillRect/>
        </a:stretch>
      </xdr:blipFill>
      <xdr:spPr bwMode="auto">
        <a:xfrm>
          <a:off x="3438525" y="14258925"/>
          <a:ext cx="752475" cy="762000"/>
        </a:xfrm>
        <a:prstGeom prst="rect">
          <a:avLst/>
        </a:prstGeom>
        <a:noFill/>
        <a:ln w="9525">
          <a:noFill/>
          <a:miter lim="800000"/>
          <a:headEnd/>
          <a:tailEnd/>
        </a:ln>
      </xdr:spPr>
    </xdr:pic>
    <xdr:clientData/>
  </xdr:twoCellAnchor>
  <xdr:twoCellAnchor editAs="oneCell">
    <xdr:from>
      <xdr:col>11</xdr:col>
      <xdr:colOff>314325</xdr:colOff>
      <xdr:row>24</xdr:row>
      <xdr:rowOff>390525</xdr:rowOff>
    </xdr:from>
    <xdr:to>
      <xdr:col>14</xdr:col>
      <xdr:colOff>9525</xdr:colOff>
      <xdr:row>24</xdr:row>
      <xdr:rowOff>1143000</xdr:rowOff>
    </xdr:to>
    <xdr:pic>
      <xdr:nvPicPr>
        <xdr:cNvPr id="3645132" name="Picture 273"/>
        <xdr:cNvPicPr>
          <a:picLocks noChangeAspect="1" noChangeArrowheads="1"/>
        </xdr:cNvPicPr>
      </xdr:nvPicPr>
      <xdr:blipFill>
        <a:blip xmlns:r="http://schemas.openxmlformats.org/officeDocument/2006/relationships" r:embed="rId17" cstate="print"/>
        <a:srcRect l="50000" b="50000"/>
        <a:stretch>
          <a:fillRect/>
        </a:stretch>
      </xdr:blipFill>
      <xdr:spPr bwMode="auto">
        <a:xfrm>
          <a:off x="4191000" y="13515975"/>
          <a:ext cx="752475" cy="752475"/>
        </a:xfrm>
        <a:prstGeom prst="rect">
          <a:avLst/>
        </a:prstGeom>
        <a:noFill/>
        <a:ln w="9525">
          <a:noFill/>
          <a:miter lim="800000"/>
          <a:headEnd/>
          <a:tailEnd/>
        </a:ln>
      </xdr:spPr>
    </xdr:pic>
    <xdr:clientData/>
  </xdr:twoCellAnchor>
  <xdr:twoCellAnchor editAs="oneCell">
    <xdr:from>
      <xdr:col>11</xdr:col>
      <xdr:colOff>314325</xdr:colOff>
      <xdr:row>24</xdr:row>
      <xdr:rowOff>1143000</xdr:rowOff>
    </xdr:from>
    <xdr:to>
      <xdr:col>14</xdr:col>
      <xdr:colOff>9525</xdr:colOff>
      <xdr:row>24</xdr:row>
      <xdr:rowOff>1905000</xdr:rowOff>
    </xdr:to>
    <xdr:pic>
      <xdr:nvPicPr>
        <xdr:cNvPr id="3645133" name="Picture 274"/>
        <xdr:cNvPicPr>
          <a:picLocks noChangeAspect="1" noChangeArrowheads="1"/>
        </xdr:cNvPicPr>
      </xdr:nvPicPr>
      <xdr:blipFill>
        <a:blip xmlns:r="http://schemas.openxmlformats.org/officeDocument/2006/relationships" r:embed="rId17" cstate="print"/>
        <a:srcRect l="50000" t="50000"/>
        <a:stretch>
          <a:fillRect/>
        </a:stretch>
      </xdr:blipFill>
      <xdr:spPr bwMode="auto">
        <a:xfrm>
          <a:off x="4191000" y="14268450"/>
          <a:ext cx="752475" cy="762000"/>
        </a:xfrm>
        <a:prstGeom prst="rect">
          <a:avLst/>
        </a:prstGeom>
        <a:noFill/>
        <a:ln w="9525">
          <a:noFill/>
          <a:miter lim="800000"/>
          <a:headEnd/>
          <a:tailEnd/>
        </a:ln>
      </xdr:spPr>
    </xdr:pic>
    <xdr:clientData/>
  </xdr:twoCellAnchor>
  <xdr:twoCellAnchor editAs="oneCell">
    <xdr:from>
      <xdr:col>9</xdr:col>
      <xdr:colOff>266700</xdr:colOff>
      <xdr:row>24</xdr:row>
      <xdr:rowOff>390525</xdr:rowOff>
    </xdr:from>
    <xdr:to>
      <xdr:col>11</xdr:col>
      <xdr:colOff>314325</xdr:colOff>
      <xdr:row>24</xdr:row>
      <xdr:rowOff>1143000</xdr:rowOff>
    </xdr:to>
    <xdr:pic>
      <xdr:nvPicPr>
        <xdr:cNvPr id="3645134" name="Picture 275"/>
        <xdr:cNvPicPr>
          <a:picLocks noChangeAspect="1" noChangeArrowheads="1"/>
        </xdr:cNvPicPr>
      </xdr:nvPicPr>
      <xdr:blipFill>
        <a:blip xmlns:r="http://schemas.openxmlformats.org/officeDocument/2006/relationships" r:embed="rId17" cstate="print"/>
        <a:srcRect r="50000" b="50000"/>
        <a:stretch>
          <a:fillRect/>
        </a:stretch>
      </xdr:blipFill>
      <xdr:spPr bwMode="auto">
        <a:xfrm>
          <a:off x="3438525" y="13515975"/>
          <a:ext cx="752475" cy="752475"/>
        </a:xfrm>
        <a:prstGeom prst="rect">
          <a:avLst/>
        </a:prstGeom>
        <a:noFill/>
        <a:ln w="9525">
          <a:noFill/>
          <a:miter lim="800000"/>
          <a:headEnd/>
          <a:tailEnd/>
        </a:ln>
      </xdr:spPr>
    </xdr:pic>
    <xdr:clientData/>
  </xdr:twoCellAnchor>
  <xdr:twoCellAnchor editAs="oneCell">
    <xdr:from>
      <xdr:col>14</xdr:col>
      <xdr:colOff>104775</xdr:colOff>
      <xdr:row>24</xdr:row>
      <xdr:rowOff>704850</xdr:rowOff>
    </xdr:from>
    <xdr:to>
      <xdr:col>16</xdr:col>
      <xdr:colOff>152400</xdr:colOff>
      <xdr:row>24</xdr:row>
      <xdr:rowOff>1457325</xdr:rowOff>
    </xdr:to>
    <xdr:pic>
      <xdr:nvPicPr>
        <xdr:cNvPr id="3645135" name="Picture 276"/>
        <xdr:cNvPicPr>
          <a:picLocks noChangeAspect="1" noChangeArrowheads="1"/>
        </xdr:cNvPicPr>
      </xdr:nvPicPr>
      <xdr:blipFill>
        <a:blip xmlns:r="http://schemas.openxmlformats.org/officeDocument/2006/relationships" r:embed="rId17" cstate="print"/>
        <a:srcRect r="50000" b="50000"/>
        <a:stretch>
          <a:fillRect/>
        </a:stretch>
      </xdr:blipFill>
      <xdr:spPr bwMode="auto">
        <a:xfrm>
          <a:off x="5038725" y="13830300"/>
          <a:ext cx="752475" cy="752475"/>
        </a:xfrm>
        <a:prstGeom prst="rect">
          <a:avLst/>
        </a:prstGeom>
        <a:noFill/>
        <a:ln w="9525">
          <a:noFill/>
          <a:miter lim="800000"/>
          <a:headEnd/>
          <a:tailEnd/>
        </a:ln>
      </xdr:spPr>
    </xdr:pic>
    <xdr:clientData/>
  </xdr:twoCellAnchor>
  <xdr:twoCellAnchor>
    <xdr:from>
      <xdr:col>8</xdr:col>
      <xdr:colOff>95250</xdr:colOff>
      <xdr:row>24</xdr:row>
      <xdr:rowOff>781050</xdr:rowOff>
    </xdr:from>
    <xdr:to>
      <xdr:col>9</xdr:col>
      <xdr:colOff>123825</xdr:colOff>
      <xdr:row>24</xdr:row>
      <xdr:rowOff>1323975</xdr:rowOff>
    </xdr:to>
    <xdr:sp macro="" textlink="">
      <xdr:nvSpPr>
        <xdr:cNvPr id="278" name="Text Box 312"/>
        <xdr:cNvSpPr txBox="1">
          <a:spLocks noChangeArrowheads="1"/>
        </xdr:cNvSpPr>
      </xdr:nvSpPr>
      <xdr:spPr bwMode="auto">
        <a:xfrm>
          <a:off x="2914650" y="13106400"/>
          <a:ext cx="381000" cy="542925"/>
        </a:xfrm>
        <a:prstGeom prst="rect">
          <a:avLst/>
        </a:prstGeom>
        <a:solidFill>
          <a:srgbClr val="FFFF00"/>
        </a:solidFill>
        <a:ln w="9525">
          <a:noFill/>
          <a:miter lim="800000"/>
          <a:headEnd/>
          <a:tailEnd/>
        </a:ln>
        <a:effectLst/>
      </xdr:spPr>
      <xdr:txBody>
        <a:bodyPr vertOverflow="clip" wrap="square" lIns="64008" tIns="73152" rIns="0" bIns="0" anchor="t" upright="1"/>
        <a:lstStyle/>
        <a:p>
          <a:pPr algn="l" rtl="0">
            <a:defRPr sz="1000"/>
          </a:pPr>
          <a:r>
            <a:rPr lang="en-GB" sz="2600" b="1" i="0" strike="noStrike">
              <a:solidFill>
                <a:srgbClr val="FF0000"/>
              </a:solidFill>
              <a:latin typeface="Comic Sans MS"/>
            </a:rPr>
            <a:t>=</a:t>
          </a:r>
        </a:p>
      </xdr:txBody>
    </xdr:sp>
    <xdr:clientData/>
  </xdr:twoCellAnchor>
  <xdr:twoCellAnchor>
    <xdr:from>
      <xdr:col>15</xdr:col>
      <xdr:colOff>47625</xdr:colOff>
      <xdr:row>24</xdr:row>
      <xdr:rowOff>895350</xdr:rowOff>
    </xdr:from>
    <xdr:to>
      <xdr:col>15</xdr:col>
      <xdr:colOff>266700</xdr:colOff>
      <xdr:row>24</xdr:row>
      <xdr:rowOff>1438275</xdr:rowOff>
    </xdr:to>
    <xdr:sp macro="" textlink="">
      <xdr:nvSpPr>
        <xdr:cNvPr id="279" name="Text Box 304"/>
        <xdr:cNvSpPr txBox="1">
          <a:spLocks noChangeArrowheads="1"/>
        </xdr:cNvSpPr>
      </xdr:nvSpPr>
      <xdr:spPr bwMode="auto">
        <a:xfrm>
          <a:off x="5334000" y="13220700"/>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1400" b="1" i="0" u="sng" strike="noStrike">
              <a:solidFill>
                <a:srgbClr val="0000FF"/>
              </a:solidFill>
              <a:latin typeface="Comic Sans MS"/>
            </a:rPr>
            <a:t>1</a:t>
          </a:r>
        </a:p>
        <a:p>
          <a:pPr algn="l" rtl="0">
            <a:defRPr sz="1000"/>
          </a:pPr>
          <a:r>
            <a:rPr lang="en-GB" sz="1400" b="1" i="0" strike="noStrike">
              <a:solidFill>
                <a:srgbClr val="0000FF"/>
              </a:solidFill>
              <a:latin typeface="Comic Sans MS"/>
            </a:rPr>
            <a:t>4</a:t>
          </a:r>
        </a:p>
      </xdr:txBody>
    </xdr:sp>
    <xdr:clientData/>
  </xdr:twoCellAnchor>
  <xdr:twoCellAnchor>
    <xdr:from>
      <xdr:col>11</xdr:col>
      <xdr:colOff>238125</xdr:colOff>
      <xdr:row>24</xdr:row>
      <xdr:rowOff>838200</xdr:rowOff>
    </xdr:from>
    <xdr:to>
      <xdr:col>12</xdr:col>
      <xdr:colOff>104775</xdr:colOff>
      <xdr:row>24</xdr:row>
      <xdr:rowOff>1381125</xdr:rowOff>
    </xdr:to>
    <xdr:sp macro="" textlink="">
      <xdr:nvSpPr>
        <xdr:cNvPr id="280" name="Text Box 304"/>
        <xdr:cNvSpPr txBox="1">
          <a:spLocks noChangeArrowheads="1"/>
        </xdr:cNvSpPr>
      </xdr:nvSpPr>
      <xdr:spPr bwMode="auto">
        <a:xfrm>
          <a:off x="4114800" y="13163550"/>
          <a:ext cx="219075" cy="542925"/>
        </a:xfrm>
        <a:prstGeom prst="rect">
          <a:avLst/>
        </a:prstGeom>
        <a:solidFill>
          <a:srgbClr val="00FF00"/>
        </a:solidFill>
        <a:ln w="9525">
          <a:noFill/>
          <a:miter lim="800000"/>
          <a:headEnd/>
          <a:tailEnd/>
        </a:ln>
        <a:effectLst/>
      </xdr:spPr>
      <xdr:txBody>
        <a:bodyPr vertOverflow="clip" wrap="square" lIns="36576" tIns="45720" rIns="0" bIns="0" anchor="t" upright="1"/>
        <a:lstStyle/>
        <a:p>
          <a:pPr algn="l" rtl="0">
            <a:defRPr sz="1000"/>
          </a:pPr>
          <a:r>
            <a:rPr lang="en-GB" sz="2800" b="1" i="0" u="none" strike="noStrike">
              <a:solidFill>
                <a:srgbClr val="0000FF"/>
              </a:solidFill>
              <a:latin typeface="Comic Sans MS"/>
            </a:rPr>
            <a:t>1</a:t>
          </a:r>
        </a:p>
      </xdr:txBody>
    </xdr:sp>
    <xdr:clientData/>
  </xdr:twoCellAnchor>
  <xdr:twoCellAnchor>
    <xdr:from>
      <xdr:col>0</xdr:col>
      <xdr:colOff>180975</xdr:colOff>
      <xdr:row>20</xdr:row>
      <xdr:rowOff>171450</xdr:rowOff>
    </xdr:from>
    <xdr:to>
      <xdr:col>4</xdr:col>
      <xdr:colOff>114300</xdr:colOff>
      <xdr:row>23</xdr:row>
      <xdr:rowOff>190500</xdr:rowOff>
    </xdr:to>
    <xdr:sp macro="" textlink="">
      <xdr:nvSpPr>
        <xdr:cNvPr id="3645139" name="Rounded Rectangle 280"/>
        <xdr:cNvSpPr>
          <a:spLocks noChangeArrowheads="1"/>
        </xdr:cNvSpPr>
      </xdr:nvSpPr>
      <xdr:spPr bwMode="auto">
        <a:xfrm>
          <a:off x="180975" y="11449050"/>
          <a:ext cx="1343025" cy="1552575"/>
        </a:xfrm>
        <a:prstGeom prst="roundRect">
          <a:avLst>
            <a:gd name="adj" fmla="val 16667"/>
          </a:avLst>
        </a:prstGeom>
        <a:noFill/>
        <a:ln w="19050" algn="ctr">
          <a:solidFill>
            <a:srgbClr val="000000"/>
          </a:solidFill>
          <a:round/>
          <a:headEnd/>
          <a:tailEnd/>
        </a:ln>
      </xdr:spPr>
    </xdr:sp>
    <xdr:clientData/>
  </xdr:twoCellAnchor>
  <xdr:twoCellAnchor editAs="oneCell">
    <xdr:from>
      <xdr:col>3</xdr:col>
      <xdr:colOff>19050</xdr:colOff>
      <xdr:row>19</xdr:row>
      <xdr:rowOff>200025</xdr:rowOff>
    </xdr:from>
    <xdr:to>
      <xdr:col>3</xdr:col>
      <xdr:colOff>247650</xdr:colOff>
      <xdr:row>21</xdr:row>
      <xdr:rowOff>85725</xdr:rowOff>
    </xdr:to>
    <xdr:pic>
      <xdr:nvPicPr>
        <xdr:cNvPr id="3645140" name="Picture 281" descr="5ar04a.gif"/>
        <xdr:cNvPicPr>
          <a:picLocks noChangeAspect="1" noChangeArrowheads="1" noCrop="1"/>
        </xdr:cNvPicPr>
      </xdr:nvPicPr>
      <xdr:blipFill>
        <a:blip xmlns:r="http://schemas.openxmlformats.org/officeDocument/2006/relationships" r:embed="rId18" cstate="print"/>
        <a:srcRect/>
        <a:stretch>
          <a:fillRect/>
        </a:stretch>
      </xdr:blipFill>
      <xdr:spPr bwMode="auto">
        <a:xfrm rot="5400000">
          <a:off x="933450" y="11306175"/>
          <a:ext cx="514350" cy="228600"/>
        </a:xfrm>
        <a:prstGeom prst="rect">
          <a:avLst/>
        </a:prstGeom>
        <a:noFill/>
        <a:ln w="9525">
          <a:noFill/>
          <a:miter lim="800000"/>
          <a:headEnd/>
          <a:tailEnd/>
        </a:ln>
      </xdr:spPr>
    </xdr:pic>
    <xdr:clientData/>
  </xdr:twoCellAnchor>
  <xdr:oneCellAnchor>
    <xdr:from>
      <xdr:col>0</xdr:col>
      <xdr:colOff>160274</xdr:colOff>
      <xdr:row>33</xdr:row>
      <xdr:rowOff>114300</xdr:rowOff>
    </xdr:from>
    <xdr:ext cx="6040501" cy="937629"/>
    <xdr:sp macro="" textlink="">
      <xdr:nvSpPr>
        <xdr:cNvPr id="283" name="Rectangle 282"/>
        <xdr:cNvSpPr/>
      </xdr:nvSpPr>
      <xdr:spPr>
        <a:xfrm>
          <a:off x="160274" y="18449925"/>
          <a:ext cx="6040501" cy="937629"/>
        </a:xfrm>
        <a:prstGeom prst="rect">
          <a:avLst/>
        </a:prstGeom>
        <a:noFill/>
      </xdr:spPr>
      <xdr:txBody>
        <a:bodyPr wrap="square" lIns="91440" tIns="45720" rIns="91440" bIns="45720">
          <a:spAutoFit/>
        </a:bodyPr>
        <a:lstStyle/>
        <a:p>
          <a:pPr algn="ctr"/>
          <a:r>
            <a:rPr lang="el-GR"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rPr>
            <a:t>Μικτά κλάσματα</a:t>
          </a:r>
          <a:endParaRPr lang="en-US"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4</xdr:col>
      <xdr:colOff>66675</xdr:colOff>
      <xdr:row>18</xdr:row>
      <xdr:rowOff>19050</xdr:rowOff>
    </xdr:from>
    <xdr:to>
      <xdr:col>4</xdr:col>
      <xdr:colOff>314325</xdr:colOff>
      <xdr:row>19</xdr:row>
      <xdr:rowOff>228600</xdr:rowOff>
    </xdr:to>
    <xdr:sp macro="" textlink="">
      <xdr:nvSpPr>
        <xdr:cNvPr id="2" name="Text Box 1"/>
        <xdr:cNvSpPr txBox="1">
          <a:spLocks noChangeArrowheads="1"/>
        </xdr:cNvSpPr>
      </xdr:nvSpPr>
      <xdr:spPr bwMode="auto">
        <a:xfrm>
          <a:off x="1543050" y="63055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xdr:col>
      <xdr:colOff>95250</xdr:colOff>
      <xdr:row>0</xdr:row>
      <xdr:rowOff>161925</xdr:rowOff>
    </xdr:from>
    <xdr:to>
      <xdr:col>13</xdr:col>
      <xdr:colOff>0</xdr:colOff>
      <xdr:row>0</xdr:row>
      <xdr:rowOff>685800</xdr:rowOff>
    </xdr:to>
    <xdr:sp macro="" textlink="">
      <xdr:nvSpPr>
        <xdr:cNvPr id="3" name="WordArt 6"/>
        <xdr:cNvSpPr>
          <a:spLocks noChangeArrowheads="1" noChangeShapeType="1" noTextEdit="1"/>
        </xdr:cNvSpPr>
      </xdr:nvSpPr>
      <xdr:spPr bwMode="auto">
        <a:xfrm>
          <a:off x="419100" y="161925"/>
          <a:ext cx="3876675" cy="523875"/>
        </a:xfrm>
        <a:prstGeom prst="rect">
          <a:avLst/>
        </a:prstGeom>
      </xdr:spPr>
      <xdr:txBody>
        <a:bodyPr wrap="none" fromWordArt="1">
          <a:prstTxWarp prst="textPlain">
            <a:avLst>
              <a:gd name="adj" fmla="val 50000"/>
            </a:avLst>
          </a:prstTxWarp>
        </a:bodyPr>
        <a:lstStyle/>
        <a:p>
          <a:pPr algn="ctr" rtl="0"/>
          <a:r>
            <a:rPr lang="el-GR" sz="3600" b="1" kern="10" spc="0">
              <a:ln w="9525">
                <a:noFill/>
                <a:round/>
                <a:headEnd/>
                <a:tailEnd/>
              </a:ln>
              <a:solidFill>
                <a:srgbClr val="336699"/>
              </a:solidFill>
              <a:effectLst>
                <a:outerShdw dist="45791" dir="2021404" algn="ctr" rotWithShape="0">
                  <a:srgbClr val="C0C0C0"/>
                </a:outerShdw>
              </a:effectLst>
              <a:latin typeface="Times New Roman"/>
              <a:cs typeface="Times New Roman"/>
            </a:rPr>
            <a:t>Πολλαπλασιασμός κλασμάτων γενικά.</a:t>
          </a:r>
          <a:endParaRPr lang="en-GB" sz="3600" b="1" kern="10" spc="0">
            <a:ln w="9525">
              <a:noFill/>
              <a:round/>
              <a:headEnd/>
              <a:tailEnd/>
            </a:ln>
            <a:solidFill>
              <a:srgbClr val="336699"/>
            </a:solidFill>
            <a:effectLst>
              <a:outerShdw dist="45791" dir="2021404" algn="ctr" rotWithShape="0">
                <a:srgbClr val="C0C0C0"/>
              </a:outerShdw>
            </a:effectLst>
            <a:latin typeface="Times New Roman"/>
            <a:cs typeface="Times New Roman"/>
          </a:endParaRPr>
        </a:p>
      </xdr:txBody>
    </xdr:sp>
    <xdr:clientData/>
  </xdr:twoCellAnchor>
  <xdr:twoCellAnchor>
    <xdr:from>
      <xdr:col>4</xdr:col>
      <xdr:colOff>66675</xdr:colOff>
      <xdr:row>23</xdr:row>
      <xdr:rowOff>19050</xdr:rowOff>
    </xdr:from>
    <xdr:to>
      <xdr:col>4</xdr:col>
      <xdr:colOff>314325</xdr:colOff>
      <xdr:row>24</xdr:row>
      <xdr:rowOff>228600</xdr:rowOff>
    </xdr:to>
    <xdr:sp macro="" textlink="">
      <xdr:nvSpPr>
        <xdr:cNvPr id="4" name="Text Box 8"/>
        <xdr:cNvSpPr txBox="1">
          <a:spLocks noChangeArrowheads="1"/>
        </xdr:cNvSpPr>
      </xdr:nvSpPr>
      <xdr:spPr bwMode="auto">
        <a:xfrm>
          <a:off x="1543050" y="76009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66675</xdr:colOff>
      <xdr:row>29</xdr:row>
      <xdr:rowOff>19050</xdr:rowOff>
    </xdr:from>
    <xdr:to>
      <xdr:col>2</xdr:col>
      <xdr:colOff>314325</xdr:colOff>
      <xdr:row>30</xdr:row>
      <xdr:rowOff>228600</xdr:rowOff>
    </xdr:to>
    <xdr:sp macro="" textlink="">
      <xdr:nvSpPr>
        <xdr:cNvPr id="5" name="Text Box 9"/>
        <xdr:cNvSpPr txBox="1">
          <a:spLocks noChangeArrowheads="1"/>
        </xdr:cNvSpPr>
      </xdr:nvSpPr>
      <xdr:spPr bwMode="auto">
        <a:xfrm>
          <a:off x="809625" y="91916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29</xdr:row>
      <xdr:rowOff>19050</xdr:rowOff>
    </xdr:from>
    <xdr:to>
      <xdr:col>4</xdr:col>
      <xdr:colOff>314325</xdr:colOff>
      <xdr:row>30</xdr:row>
      <xdr:rowOff>228600</xdr:rowOff>
    </xdr:to>
    <xdr:sp macro="" textlink="">
      <xdr:nvSpPr>
        <xdr:cNvPr id="6" name="Text Box 10"/>
        <xdr:cNvSpPr txBox="1">
          <a:spLocks noChangeArrowheads="1"/>
        </xdr:cNvSpPr>
      </xdr:nvSpPr>
      <xdr:spPr bwMode="auto">
        <a:xfrm>
          <a:off x="1543050" y="91916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18</xdr:row>
      <xdr:rowOff>66675</xdr:rowOff>
    </xdr:from>
    <xdr:to>
      <xdr:col>2</xdr:col>
      <xdr:colOff>371475</xdr:colOff>
      <xdr:row>19</xdr:row>
      <xdr:rowOff>276225</xdr:rowOff>
    </xdr:to>
    <xdr:sp macro="" textlink="">
      <xdr:nvSpPr>
        <xdr:cNvPr id="7" name="Text Box 17"/>
        <xdr:cNvSpPr txBox="1">
          <a:spLocks noChangeArrowheads="1"/>
        </xdr:cNvSpPr>
      </xdr:nvSpPr>
      <xdr:spPr bwMode="auto">
        <a:xfrm>
          <a:off x="790575" y="6353175"/>
          <a:ext cx="3238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13</xdr:col>
      <xdr:colOff>95250</xdr:colOff>
      <xdr:row>0</xdr:row>
      <xdr:rowOff>161925</xdr:rowOff>
    </xdr:from>
    <xdr:to>
      <xdr:col>19</xdr:col>
      <xdr:colOff>676275</xdr:colOff>
      <xdr:row>0</xdr:row>
      <xdr:rowOff>600075</xdr:rowOff>
    </xdr:to>
    <xdr:sp macro="" textlink="">
      <xdr:nvSpPr>
        <xdr:cNvPr id="8" name="AutoShape 18" descr="Water droplets">
          <a:hlinkClick xmlns:r="http://schemas.openxmlformats.org/officeDocument/2006/relationships" r:id="rId1"/>
        </xdr:cNvPr>
        <xdr:cNvSpPr>
          <a:spLocks noChangeArrowheads="1"/>
        </xdr:cNvSpPr>
      </xdr:nvSpPr>
      <xdr:spPr bwMode="auto">
        <a:xfrm>
          <a:off x="4391025" y="161925"/>
          <a:ext cx="2857500" cy="438150"/>
        </a:xfrm>
        <a:prstGeom prst="ellipseRibbon2">
          <a:avLst>
            <a:gd name="adj1" fmla="val 25000"/>
            <a:gd name="adj2" fmla="val 50000"/>
            <a:gd name="adj3" fmla="val 12500"/>
          </a:avLst>
        </a:prstGeom>
        <a:blipFill dpi="0" rotWithShape="0">
          <a:blip xmlns:r="http://schemas.openxmlformats.org/officeDocument/2006/relationships" r:embed="rId2" cstate="print"/>
          <a:srcRect/>
          <a:tile tx="0" ty="0" sx="100000" sy="100000" flip="none" algn="tl"/>
        </a:blipFill>
        <a:ln w="9525">
          <a:solidFill>
            <a:srgbClr val="000000"/>
          </a:solidFill>
          <a:round/>
          <a:headEnd/>
          <a:tailEnd/>
        </a:ln>
      </xdr:spPr>
      <xdr:txBody>
        <a:bodyPr vertOverflow="clip" wrap="square" lIns="36576" tIns="41148" rIns="0" bIns="0" anchor="t" upright="1"/>
        <a:lstStyle/>
        <a:p>
          <a:pPr algn="l" rtl="0">
            <a:defRPr sz="1000"/>
          </a:pPr>
          <a:r>
            <a:rPr lang="el-GR" sz="1200" b="1" i="0" strike="noStrike">
              <a:solidFill>
                <a:srgbClr val="000000"/>
              </a:solidFill>
              <a:latin typeface="Comic Sans MS"/>
            </a:rPr>
            <a:t>ΕΠΙΣΤΡΟΦΗ</a:t>
          </a:r>
        </a:p>
      </xdr:txBody>
    </xdr:sp>
    <xdr:clientData/>
  </xdr:twoCellAnchor>
  <xdr:twoCellAnchor>
    <xdr:from>
      <xdr:col>1</xdr:col>
      <xdr:colOff>66675</xdr:colOff>
      <xdr:row>12</xdr:row>
      <xdr:rowOff>19051</xdr:rowOff>
    </xdr:from>
    <xdr:to>
      <xdr:col>11</xdr:col>
      <xdr:colOff>133350</xdr:colOff>
      <xdr:row>12</xdr:row>
      <xdr:rowOff>381001</xdr:rowOff>
    </xdr:to>
    <xdr:sp macro="" textlink="">
      <xdr:nvSpPr>
        <xdr:cNvPr id="9" name="WordArt 19"/>
        <xdr:cNvSpPr>
          <a:spLocks noChangeArrowheads="1" noChangeShapeType="1" noTextEdit="1"/>
        </xdr:cNvSpPr>
      </xdr:nvSpPr>
      <xdr:spPr bwMode="auto">
        <a:xfrm>
          <a:off x="390525" y="3981451"/>
          <a:ext cx="3524250" cy="361950"/>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outerShdw>
              </a:effectLst>
              <a:latin typeface="Comic Sans MS"/>
            </a:rPr>
            <a:t>Κλάσμα Χ κλάσμα</a:t>
          </a:r>
          <a:endParaRPr lang="en-GB"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outerShdw>
            </a:effectLst>
            <a:latin typeface="Comic Sans MS"/>
          </a:endParaRPr>
        </a:p>
      </xdr:txBody>
    </xdr:sp>
    <xdr:clientData/>
  </xdr:twoCellAnchor>
  <xdr:twoCellAnchor>
    <xdr:from>
      <xdr:col>2</xdr:col>
      <xdr:colOff>66675</xdr:colOff>
      <xdr:row>36</xdr:row>
      <xdr:rowOff>19050</xdr:rowOff>
    </xdr:from>
    <xdr:to>
      <xdr:col>2</xdr:col>
      <xdr:colOff>314325</xdr:colOff>
      <xdr:row>37</xdr:row>
      <xdr:rowOff>228600</xdr:rowOff>
    </xdr:to>
    <xdr:sp macro="" textlink="">
      <xdr:nvSpPr>
        <xdr:cNvPr id="10" name="Text Box 21"/>
        <xdr:cNvSpPr txBox="1">
          <a:spLocks noChangeArrowheads="1"/>
        </xdr:cNvSpPr>
      </xdr:nvSpPr>
      <xdr:spPr bwMode="auto">
        <a:xfrm>
          <a:off x="809625" y="108394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4</xdr:col>
      <xdr:colOff>9525</xdr:colOff>
      <xdr:row>36</xdr:row>
      <xdr:rowOff>57150</xdr:rowOff>
    </xdr:from>
    <xdr:to>
      <xdr:col>4</xdr:col>
      <xdr:colOff>314325</xdr:colOff>
      <xdr:row>37</xdr:row>
      <xdr:rowOff>266700</xdr:rowOff>
    </xdr:to>
    <xdr:sp macro="" textlink="">
      <xdr:nvSpPr>
        <xdr:cNvPr id="11" name="Text Box 22"/>
        <xdr:cNvSpPr txBox="1">
          <a:spLocks noChangeArrowheads="1"/>
        </xdr:cNvSpPr>
      </xdr:nvSpPr>
      <xdr:spPr bwMode="auto">
        <a:xfrm>
          <a:off x="1485900" y="10877550"/>
          <a:ext cx="3048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xdr:col>
      <xdr:colOff>142875</xdr:colOff>
      <xdr:row>135</xdr:row>
      <xdr:rowOff>47625</xdr:rowOff>
    </xdr:from>
    <xdr:to>
      <xdr:col>13</xdr:col>
      <xdr:colOff>0</xdr:colOff>
      <xdr:row>136</xdr:row>
      <xdr:rowOff>152400</xdr:rowOff>
    </xdr:to>
    <xdr:sp macro="" textlink="">
      <xdr:nvSpPr>
        <xdr:cNvPr id="12" name="WordArt 28"/>
        <xdr:cNvSpPr>
          <a:spLocks noChangeArrowheads="1" noChangeShapeType="1" noTextEdit="1"/>
        </xdr:cNvSpPr>
      </xdr:nvSpPr>
      <xdr:spPr bwMode="auto">
        <a:xfrm>
          <a:off x="466725" y="32937450"/>
          <a:ext cx="3829050" cy="352425"/>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outerShdw>
              </a:effectLst>
              <a:latin typeface="Comic Sans MS"/>
            </a:rPr>
            <a:t>Μικτός χ κλάσμα</a:t>
          </a:r>
          <a:endParaRPr lang="en-GB"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outerShdw>
            </a:effectLst>
            <a:latin typeface="Comic Sans MS"/>
          </a:endParaRPr>
        </a:p>
      </xdr:txBody>
    </xdr:sp>
    <xdr:clientData/>
  </xdr:twoCellAnchor>
  <xdr:twoCellAnchor>
    <xdr:from>
      <xdr:col>4</xdr:col>
      <xdr:colOff>247650</xdr:colOff>
      <xdr:row>84</xdr:row>
      <xdr:rowOff>200025</xdr:rowOff>
    </xdr:from>
    <xdr:to>
      <xdr:col>9</xdr:col>
      <xdr:colOff>95250</xdr:colOff>
      <xdr:row>86</xdr:row>
      <xdr:rowOff>133350</xdr:rowOff>
    </xdr:to>
    <xdr:sp macro="" textlink="">
      <xdr:nvSpPr>
        <xdr:cNvPr id="13" name="WordArt 67" descr="90%"/>
        <xdr:cNvSpPr>
          <a:spLocks noChangeArrowheads="1" noChangeShapeType="1" noTextEdit="1"/>
        </xdr:cNvSpPr>
      </xdr:nvSpPr>
      <xdr:spPr bwMode="auto">
        <a:xfrm>
          <a:off x="1724025" y="21993225"/>
          <a:ext cx="1495425" cy="552450"/>
        </a:xfrm>
        <a:prstGeom prst="rect">
          <a:avLst/>
        </a:prstGeom>
      </xdr:spPr>
      <xdr:txBody>
        <a:bodyPr wrap="none" fromWordArt="1">
          <a:prstTxWarp prst="textPlain">
            <a:avLst>
              <a:gd name="adj" fmla="val 50000"/>
            </a:avLst>
          </a:prstTxWarp>
        </a:bodyPr>
        <a:lstStyle/>
        <a:p>
          <a:pPr algn="ctr" rtl="0"/>
          <a:r>
            <a:rPr lang="el-GR"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rPr>
            <a:t>Βαθμολογία</a:t>
          </a:r>
          <a:endParaRPr lang="en-GB"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endParaRPr>
        </a:p>
      </xdr:txBody>
    </xdr:sp>
    <xdr:clientData/>
  </xdr:twoCellAnchor>
  <xdr:twoCellAnchor>
    <xdr:from>
      <xdr:col>4</xdr:col>
      <xdr:colOff>247650</xdr:colOff>
      <xdr:row>131</xdr:row>
      <xdr:rowOff>114300</xdr:rowOff>
    </xdr:from>
    <xdr:to>
      <xdr:col>9</xdr:col>
      <xdr:colOff>95250</xdr:colOff>
      <xdr:row>133</xdr:row>
      <xdr:rowOff>133350</xdr:rowOff>
    </xdr:to>
    <xdr:sp macro="" textlink="">
      <xdr:nvSpPr>
        <xdr:cNvPr id="14" name="WordArt 84" descr="90%"/>
        <xdr:cNvSpPr>
          <a:spLocks noChangeArrowheads="1" noChangeShapeType="1" noTextEdit="1"/>
        </xdr:cNvSpPr>
      </xdr:nvSpPr>
      <xdr:spPr bwMode="auto">
        <a:xfrm>
          <a:off x="1724025" y="31984950"/>
          <a:ext cx="1495425" cy="581025"/>
        </a:xfrm>
        <a:prstGeom prst="rect">
          <a:avLst/>
        </a:prstGeom>
      </xdr:spPr>
      <xdr:txBody>
        <a:bodyPr wrap="none" fromWordArt="1">
          <a:prstTxWarp prst="textPlain">
            <a:avLst>
              <a:gd name="adj" fmla="val 50000"/>
            </a:avLst>
          </a:prstTxWarp>
        </a:bodyPr>
        <a:lstStyle/>
        <a:p>
          <a:pPr algn="ctr" rtl="0"/>
          <a:r>
            <a:rPr lang="el-GR"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rPr>
            <a:t>Βαθμολογία</a:t>
          </a:r>
          <a:endParaRPr lang="en-GB"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endParaRPr>
        </a:p>
      </xdr:txBody>
    </xdr:sp>
    <xdr:clientData/>
  </xdr:twoCellAnchor>
  <xdr:twoCellAnchor>
    <xdr:from>
      <xdr:col>4</xdr:col>
      <xdr:colOff>247650</xdr:colOff>
      <xdr:row>219</xdr:row>
      <xdr:rowOff>200025</xdr:rowOff>
    </xdr:from>
    <xdr:to>
      <xdr:col>9</xdr:col>
      <xdr:colOff>95250</xdr:colOff>
      <xdr:row>221</xdr:row>
      <xdr:rowOff>133350</xdr:rowOff>
    </xdr:to>
    <xdr:sp macro="" textlink="">
      <xdr:nvSpPr>
        <xdr:cNvPr id="15" name="WordArt 85" descr="90%"/>
        <xdr:cNvSpPr>
          <a:spLocks noChangeArrowheads="1" noChangeShapeType="1" noTextEdit="1"/>
        </xdr:cNvSpPr>
      </xdr:nvSpPr>
      <xdr:spPr bwMode="auto">
        <a:xfrm>
          <a:off x="1724025" y="50006250"/>
          <a:ext cx="1495425" cy="523875"/>
        </a:xfrm>
        <a:prstGeom prst="rect">
          <a:avLst/>
        </a:prstGeom>
      </xdr:spPr>
      <xdr:txBody>
        <a:bodyPr wrap="none" fromWordArt="1">
          <a:prstTxWarp prst="textPlain">
            <a:avLst>
              <a:gd name="adj" fmla="val 50000"/>
            </a:avLst>
          </a:prstTxWarp>
        </a:bodyPr>
        <a:lstStyle/>
        <a:p>
          <a:pPr algn="ctr" rtl="0"/>
          <a:r>
            <a:rPr lang="el-GR"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rPr>
            <a:t>Βαθμολογία</a:t>
          </a:r>
          <a:endParaRPr lang="en-GB"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endParaRPr>
        </a:p>
      </xdr:txBody>
    </xdr:sp>
    <xdr:clientData/>
  </xdr:twoCellAnchor>
  <xdr:twoCellAnchor>
    <xdr:from>
      <xdr:col>4</xdr:col>
      <xdr:colOff>247650</xdr:colOff>
      <xdr:row>272</xdr:row>
      <xdr:rowOff>200025</xdr:rowOff>
    </xdr:from>
    <xdr:to>
      <xdr:col>9</xdr:col>
      <xdr:colOff>95250</xdr:colOff>
      <xdr:row>274</xdr:row>
      <xdr:rowOff>133350</xdr:rowOff>
    </xdr:to>
    <xdr:sp macro="" textlink="">
      <xdr:nvSpPr>
        <xdr:cNvPr id="16" name="WordArt 86" descr="90%"/>
        <xdr:cNvSpPr>
          <a:spLocks noChangeArrowheads="1" noChangeShapeType="1" noTextEdit="1"/>
        </xdr:cNvSpPr>
      </xdr:nvSpPr>
      <xdr:spPr bwMode="auto">
        <a:xfrm>
          <a:off x="1724025" y="60607575"/>
          <a:ext cx="1495425" cy="523875"/>
        </a:xfrm>
        <a:prstGeom prst="rect">
          <a:avLst/>
        </a:prstGeom>
      </xdr:spPr>
      <xdr:txBody>
        <a:bodyPr wrap="none" fromWordArt="1">
          <a:prstTxWarp prst="textPlain">
            <a:avLst>
              <a:gd name="adj" fmla="val 50000"/>
            </a:avLst>
          </a:prstTxWarp>
        </a:bodyPr>
        <a:lstStyle/>
        <a:p>
          <a:pPr algn="ctr" rtl="0"/>
          <a:r>
            <a:rPr lang="el-GR"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rPr>
            <a:t>Βαθμολογία</a:t>
          </a:r>
          <a:endParaRPr lang="en-GB"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endParaRPr>
        </a:p>
      </xdr:txBody>
    </xdr:sp>
    <xdr:clientData/>
  </xdr:twoCellAnchor>
  <xdr:twoCellAnchor>
    <xdr:from>
      <xdr:col>1</xdr:col>
      <xdr:colOff>142875</xdr:colOff>
      <xdr:row>223</xdr:row>
      <xdr:rowOff>114301</xdr:rowOff>
    </xdr:from>
    <xdr:to>
      <xdr:col>11</xdr:col>
      <xdr:colOff>76200</xdr:colOff>
      <xdr:row>225</xdr:row>
      <xdr:rowOff>152401</xdr:rowOff>
    </xdr:to>
    <xdr:sp macro="" textlink="">
      <xdr:nvSpPr>
        <xdr:cNvPr id="17" name="WordArt 87"/>
        <xdr:cNvSpPr>
          <a:spLocks noChangeArrowheads="1" noChangeShapeType="1" noTextEdit="1"/>
        </xdr:cNvSpPr>
      </xdr:nvSpPr>
      <xdr:spPr bwMode="auto">
        <a:xfrm>
          <a:off x="466725" y="50892076"/>
          <a:ext cx="3390900" cy="476250"/>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outerShdw>
              </a:effectLst>
              <a:latin typeface="Comic Sans MS"/>
            </a:rPr>
            <a:t>Μικτός Χ μικτός</a:t>
          </a:r>
          <a:endParaRPr lang="en-GB"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outerShdw>
            </a:effectLst>
            <a:latin typeface="Comic Sans MS"/>
          </a:endParaRPr>
        </a:p>
      </xdr:txBody>
    </xdr:sp>
    <xdr:clientData/>
  </xdr:twoCellAnchor>
  <xdr:twoCellAnchor>
    <xdr:from>
      <xdr:col>4</xdr:col>
      <xdr:colOff>247650</xdr:colOff>
      <xdr:row>272</xdr:row>
      <xdr:rowOff>200025</xdr:rowOff>
    </xdr:from>
    <xdr:to>
      <xdr:col>9</xdr:col>
      <xdr:colOff>95250</xdr:colOff>
      <xdr:row>274</xdr:row>
      <xdr:rowOff>133350</xdr:rowOff>
    </xdr:to>
    <xdr:sp macro="" textlink="">
      <xdr:nvSpPr>
        <xdr:cNvPr id="18" name="WordArt 92" descr="90%"/>
        <xdr:cNvSpPr>
          <a:spLocks noChangeArrowheads="1" noChangeShapeType="1" noTextEdit="1"/>
        </xdr:cNvSpPr>
      </xdr:nvSpPr>
      <xdr:spPr bwMode="auto">
        <a:xfrm>
          <a:off x="1724025" y="60607575"/>
          <a:ext cx="1495425" cy="523875"/>
        </a:xfrm>
        <a:prstGeom prst="rect">
          <a:avLst/>
        </a:prstGeom>
      </xdr:spPr>
      <xdr:txBody>
        <a:bodyPr wrap="none" fromWordArt="1">
          <a:prstTxWarp prst="textPlain">
            <a:avLst>
              <a:gd name="adj" fmla="val 50000"/>
            </a:avLst>
          </a:prstTxWarp>
        </a:bodyPr>
        <a:lstStyle/>
        <a:p>
          <a:pPr algn="ctr" rtl="0"/>
          <a:r>
            <a:rPr lang="el-GR"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rPr>
            <a:t>Βαθμολογία</a:t>
          </a:r>
          <a:endParaRPr lang="en-GB"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endParaRPr>
        </a:p>
      </xdr:txBody>
    </xdr:sp>
    <xdr:clientData/>
  </xdr:twoCellAnchor>
  <xdr:twoCellAnchor>
    <xdr:from>
      <xdr:col>10</xdr:col>
      <xdr:colOff>266700</xdr:colOff>
      <xdr:row>98</xdr:row>
      <xdr:rowOff>219075</xdr:rowOff>
    </xdr:from>
    <xdr:to>
      <xdr:col>16</xdr:col>
      <xdr:colOff>171450</xdr:colOff>
      <xdr:row>109</xdr:row>
      <xdr:rowOff>190500</xdr:rowOff>
    </xdr:to>
    <xdr:pic>
      <xdr:nvPicPr>
        <xdr:cNvPr id="19" name="Picture 117" descr="CRCTR049"/>
        <xdr:cNvPicPr>
          <a:picLocks noChangeAspect="1" noChangeArrowheads="1"/>
        </xdr:cNvPicPr>
      </xdr:nvPicPr>
      <xdr:blipFill>
        <a:blip xmlns:r="http://schemas.openxmlformats.org/officeDocument/2006/relationships" r:embed="rId3" cstate="print"/>
        <a:srcRect/>
        <a:stretch>
          <a:fillRect/>
        </a:stretch>
      </xdr:blipFill>
      <xdr:spPr bwMode="auto">
        <a:xfrm>
          <a:off x="3705225" y="25603200"/>
          <a:ext cx="1571625" cy="2171700"/>
        </a:xfrm>
        <a:prstGeom prst="rect">
          <a:avLst/>
        </a:prstGeom>
        <a:noFill/>
        <a:ln w="9525">
          <a:noFill/>
          <a:miter lim="800000"/>
          <a:headEnd/>
          <a:tailEnd/>
        </a:ln>
      </xdr:spPr>
    </xdr:pic>
    <xdr:clientData/>
  </xdr:twoCellAnchor>
  <xdr:twoCellAnchor>
    <xdr:from>
      <xdr:col>16</xdr:col>
      <xdr:colOff>104775</xdr:colOff>
      <xdr:row>149</xdr:row>
      <xdr:rowOff>200025</xdr:rowOff>
    </xdr:from>
    <xdr:to>
      <xdr:col>18</xdr:col>
      <xdr:colOff>476250</xdr:colOff>
      <xdr:row>159</xdr:row>
      <xdr:rowOff>85725</xdr:rowOff>
    </xdr:to>
    <xdr:pic>
      <xdr:nvPicPr>
        <xdr:cNvPr id="20" name="Picture 118" descr="CRCTR030"/>
        <xdr:cNvPicPr>
          <a:picLocks noChangeAspect="1" noChangeArrowheads="1"/>
        </xdr:cNvPicPr>
      </xdr:nvPicPr>
      <xdr:blipFill>
        <a:blip xmlns:r="http://schemas.openxmlformats.org/officeDocument/2006/relationships" r:embed="rId4" cstate="print"/>
        <a:srcRect/>
        <a:stretch>
          <a:fillRect/>
        </a:stretch>
      </xdr:blipFill>
      <xdr:spPr bwMode="auto">
        <a:xfrm>
          <a:off x="5210175" y="36195000"/>
          <a:ext cx="1019175" cy="1933575"/>
        </a:xfrm>
        <a:prstGeom prst="rect">
          <a:avLst/>
        </a:prstGeom>
        <a:noFill/>
        <a:ln w="9525">
          <a:noFill/>
          <a:miter lim="800000"/>
          <a:headEnd/>
          <a:tailEnd/>
        </a:ln>
      </xdr:spPr>
    </xdr:pic>
    <xdr:clientData/>
  </xdr:twoCellAnchor>
  <xdr:twoCellAnchor>
    <xdr:from>
      <xdr:col>16</xdr:col>
      <xdr:colOff>142875</xdr:colOff>
      <xdr:row>239</xdr:row>
      <xdr:rowOff>66675</xdr:rowOff>
    </xdr:from>
    <xdr:to>
      <xdr:col>19</xdr:col>
      <xdr:colOff>47625</xdr:colOff>
      <xdr:row>253</xdr:row>
      <xdr:rowOff>57150</xdr:rowOff>
    </xdr:to>
    <xdr:pic>
      <xdr:nvPicPr>
        <xdr:cNvPr id="21" name="Picture 119" descr="CRCTR168"/>
        <xdr:cNvPicPr>
          <a:picLocks noChangeAspect="1" noChangeArrowheads="1"/>
        </xdr:cNvPicPr>
      </xdr:nvPicPr>
      <xdr:blipFill>
        <a:blip xmlns:r="http://schemas.openxmlformats.org/officeDocument/2006/relationships" r:embed="rId5" cstate="print"/>
        <a:srcRect/>
        <a:stretch>
          <a:fillRect/>
        </a:stretch>
      </xdr:blipFill>
      <xdr:spPr bwMode="auto">
        <a:xfrm>
          <a:off x="5248275" y="54273450"/>
          <a:ext cx="1371600" cy="2562225"/>
        </a:xfrm>
        <a:prstGeom prst="rect">
          <a:avLst/>
        </a:prstGeom>
        <a:noFill/>
        <a:ln w="9525">
          <a:noFill/>
          <a:miter lim="800000"/>
          <a:headEnd/>
          <a:tailEnd/>
        </a:ln>
      </xdr:spPr>
    </xdr:pic>
    <xdr:clientData/>
  </xdr:twoCellAnchor>
  <xdr:twoCellAnchor>
    <xdr:from>
      <xdr:col>10</xdr:col>
      <xdr:colOff>76200</xdr:colOff>
      <xdr:row>278</xdr:row>
      <xdr:rowOff>133350</xdr:rowOff>
    </xdr:from>
    <xdr:to>
      <xdr:col>18</xdr:col>
      <xdr:colOff>47625</xdr:colOff>
      <xdr:row>281</xdr:row>
      <xdr:rowOff>133350</xdr:rowOff>
    </xdr:to>
    <xdr:sp macro="" textlink="">
      <xdr:nvSpPr>
        <xdr:cNvPr id="22" name="AutoShape 121" descr="Bouquet">
          <a:hlinkClick xmlns:r="http://schemas.openxmlformats.org/officeDocument/2006/relationships" r:id="rId6"/>
        </xdr:cNvPr>
        <xdr:cNvSpPr>
          <a:spLocks noChangeArrowheads="1"/>
        </xdr:cNvSpPr>
      </xdr:nvSpPr>
      <xdr:spPr bwMode="auto">
        <a:xfrm>
          <a:off x="3514725" y="61893450"/>
          <a:ext cx="2286000" cy="571500"/>
        </a:xfrm>
        <a:prstGeom prst="ellipseRibbon2">
          <a:avLst>
            <a:gd name="adj1" fmla="val 25000"/>
            <a:gd name="adj2" fmla="val 50000"/>
            <a:gd name="adj3" fmla="val 12500"/>
          </a:avLst>
        </a:prstGeom>
        <a:blipFill dpi="0" rotWithShape="0">
          <a:blip xmlns:r="http://schemas.openxmlformats.org/officeDocument/2006/relationships" r:embed="rId7" cstate="print"/>
          <a:srcRect/>
          <a:tile tx="0" ty="0" sx="100000" sy="100000" flip="none" algn="tl"/>
        </a:blipFill>
        <a:ln w="9525">
          <a:solidFill>
            <a:srgbClr val="000000"/>
          </a:solidFill>
          <a:round/>
          <a:headEnd/>
          <a:tailEnd/>
        </a:ln>
      </xdr:spPr>
      <xdr:txBody>
        <a:bodyPr vertOverflow="clip" wrap="square" lIns="36576" tIns="41148" rIns="36576" bIns="41148" anchor="ctr" upright="1"/>
        <a:lstStyle/>
        <a:p>
          <a:pPr algn="ctr" rtl="0">
            <a:defRPr sz="1000"/>
          </a:pPr>
          <a:r>
            <a:rPr lang="el-GR" sz="1200" b="1" i="0" strike="noStrike">
              <a:solidFill>
                <a:srgbClr val="000000"/>
              </a:solidFill>
              <a:latin typeface="Comic Sans MS"/>
            </a:rPr>
            <a:t>ΕΠΙΣΤΡΟΦΗ</a:t>
          </a:r>
        </a:p>
      </xdr:txBody>
    </xdr:sp>
    <xdr:clientData/>
  </xdr:twoCellAnchor>
  <xdr:twoCellAnchor>
    <xdr:from>
      <xdr:col>4</xdr:col>
      <xdr:colOff>66675</xdr:colOff>
      <xdr:row>23</xdr:row>
      <xdr:rowOff>19050</xdr:rowOff>
    </xdr:from>
    <xdr:to>
      <xdr:col>4</xdr:col>
      <xdr:colOff>314325</xdr:colOff>
      <xdr:row>24</xdr:row>
      <xdr:rowOff>228600</xdr:rowOff>
    </xdr:to>
    <xdr:sp macro="" textlink="">
      <xdr:nvSpPr>
        <xdr:cNvPr id="23" name="Text Box 200"/>
        <xdr:cNvSpPr txBox="1">
          <a:spLocks noChangeArrowheads="1"/>
        </xdr:cNvSpPr>
      </xdr:nvSpPr>
      <xdr:spPr bwMode="auto">
        <a:xfrm>
          <a:off x="1543050" y="76009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23</xdr:row>
      <xdr:rowOff>66675</xdr:rowOff>
    </xdr:from>
    <xdr:to>
      <xdr:col>2</xdr:col>
      <xdr:colOff>371475</xdr:colOff>
      <xdr:row>24</xdr:row>
      <xdr:rowOff>276225</xdr:rowOff>
    </xdr:to>
    <xdr:sp macro="" textlink="">
      <xdr:nvSpPr>
        <xdr:cNvPr id="24" name="Text Box 201"/>
        <xdr:cNvSpPr txBox="1">
          <a:spLocks noChangeArrowheads="1"/>
        </xdr:cNvSpPr>
      </xdr:nvSpPr>
      <xdr:spPr bwMode="auto">
        <a:xfrm>
          <a:off x="790575" y="7648575"/>
          <a:ext cx="3238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2</xdr:col>
      <xdr:colOff>66675</xdr:colOff>
      <xdr:row>29</xdr:row>
      <xdr:rowOff>19050</xdr:rowOff>
    </xdr:from>
    <xdr:to>
      <xdr:col>2</xdr:col>
      <xdr:colOff>314325</xdr:colOff>
      <xdr:row>30</xdr:row>
      <xdr:rowOff>228600</xdr:rowOff>
    </xdr:to>
    <xdr:sp macro="" textlink="">
      <xdr:nvSpPr>
        <xdr:cNvPr id="25" name="Text Box 211"/>
        <xdr:cNvSpPr txBox="1">
          <a:spLocks noChangeArrowheads="1"/>
        </xdr:cNvSpPr>
      </xdr:nvSpPr>
      <xdr:spPr bwMode="auto">
        <a:xfrm>
          <a:off x="809625" y="91916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4</xdr:col>
      <xdr:colOff>9525</xdr:colOff>
      <xdr:row>29</xdr:row>
      <xdr:rowOff>57150</xdr:rowOff>
    </xdr:from>
    <xdr:to>
      <xdr:col>4</xdr:col>
      <xdr:colOff>314325</xdr:colOff>
      <xdr:row>30</xdr:row>
      <xdr:rowOff>266700</xdr:rowOff>
    </xdr:to>
    <xdr:sp macro="" textlink="">
      <xdr:nvSpPr>
        <xdr:cNvPr id="26" name="Text Box 212"/>
        <xdr:cNvSpPr txBox="1">
          <a:spLocks noChangeArrowheads="1"/>
        </xdr:cNvSpPr>
      </xdr:nvSpPr>
      <xdr:spPr bwMode="auto">
        <a:xfrm>
          <a:off x="1485900" y="9229725"/>
          <a:ext cx="3048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66675</xdr:colOff>
      <xdr:row>43</xdr:row>
      <xdr:rowOff>19050</xdr:rowOff>
    </xdr:from>
    <xdr:to>
      <xdr:col>2</xdr:col>
      <xdr:colOff>314325</xdr:colOff>
      <xdr:row>44</xdr:row>
      <xdr:rowOff>228600</xdr:rowOff>
    </xdr:to>
    <xdr:sp macro="" textlink="">
      <xdr:nvSpPr>
        <xdr:cNvPr id="27" name="Text Box 219"/>
        <xdr:cNvSpPr txBox="1">
          <a:spLocks noChangeArrowheads="1"/>
        </xdr:cNvSpPr>
      </xdr:nvSpPr>
      <xdr:spPr bwMode="auto">
        <a:xfrm>
          <a:off x="809625" y="124110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4</xdr:col>
      <xdr:colOff>9525</xdr:colOff>
      <xdr:row>43</xdr:row>
      <xdr:rowOff>57150</xdr:rowOff>
    </xdr:from>
    <xdr:to>
      <xdr:col>4</xdr:col>
      <xdr:colOff>314325</xdr:colOff>
      <xdr:row>44</xdr:row>
      <xdr:rowOff>266700</xdr:rowOff>
    </xdr:to>
    <xdr:sp macro="" textlink="">
      <xdr:nvSpPr>
        <xdr:cNvPr id="28" name="Text Box 220"/>
        <xdr:cNvSpPr txBox="1">
          <a:spLocks noChangeArrowheads="1"/>
        </xdr:cNvSpPr>
      </xdr:nvSpPr>
      <xdr:spPr bwMode="auto">
        <a:xfrm>
          <a:off x="1485900" y="12449175"/>
          <a:ext cx="3048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9525</xdr:colOff>
      <xdr:row>42</xdr:row>
      <xdr:rowOff>28575</xdr:rowOff>
    </xdr:from>
    <xdr:to>
      <xdr:col>14</xdr:col>
      <xdr:colOff>152400</xdr:colOff>
      <xdr:row>46</xdr:row>
      <xdr:rowOff>57150</xdr:rowOff>
    </xdr:to>
    <xdr:pic>
      <xdr:nvPicPr>
        <xdr:cNvPr id="29" name="Picture 221"/>
        <xdr:cNvPicPr>
          <a:picLocks noChangeAspect="1" noChangeArrowheads="1"/>
        </xdr:cNvPicPr>
      </xdr:nvPicPr>
      <xdr:blipFill>
        <a:blip xmlns:r="http://schemas.openxmlformats.org/officeDocument/2006/relationships" r:embed="rId8" cstate="print"/>
        <a:srcRect/>
        <a:stretch>
          <a:fillRect/>
        </a:stretch>
      </xdr:blipFill>
      <xdr:spPr bwMode="auto">
        <a:xfrm>
          <a:off x="3790950" y="12249150"/>
          <a:ext cx="952500" cy="1000125"/>
        </a:xfrm>
        <a:prstGeom prst="rect">
          <a:avLst/>
        </a:prstGeom>
        <a:noFill/>
        <a:ln w="9525">
          <a:noFill/>
          <a:miter lim="800000"/>
          <a:headEnd/>
          <a:tailEnd/>
        </a:ln>
      </xdr:spPr>
    </xdr:pic>
    <xdr:clientData/>
  </xdr:twoCellAnchor>
  <xdr:twoCellAnchor>
    <xdr:from>
      <xdr:col>2</xdr:col>
      <xdr:colOff>66675</xdr:colOff>
      <xdr:row>50</xdr:row>
      <xdr:rowOff>19050</xdr:rowOff>
    </xdr:from>
    <xdr:to>
      <xdr:col>2</xdr:col>
      <xdr:colOff>314325</xdr:colOff>
      <xdr:row>51</xdr:row>
      <xdr:rowOff>228600</xdr:rowOff>
    </xdr:to>
    <xdr:sp macro="" textlink="">
      <xdr:nvSpPr>
        <xdr:cNvPr id="30" name="Text Box 227"/>
        <xdr:cNvSpPr txBox="1">
          <a:spLocks noChangeArrowheads="1"/>
        </xdr:cNvSpPr>
      </xdr:nvSpPr>
      <xdr:spPr bwMode="auto">
        <a:xfrm>
          <a:off x="809625" y="140779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50</xdr:row>
      <xdr:rowOff>19050</xdr:rowOff>
    </xdr:from>
    <xdr:to>
      <xdr:col>4</xdr:col>
      <xdr:colOff>314325</xdr:colOff>
      <xdr:row>51</xdr:row>
      <xdr:rowOff>228600</xdr:rowOff>
    </xdr:to>
    <xdr:sp macro="" textlink="">
      <xdr:nvSpPr>
        <xdr:cNvPr id="31" name="Text Box 228"/>
        <xdr:cNvSpPr txBox="1">
          <a:spLocks noChangeArrowheads="1"/>
        </xdr:cNvSpPr>
      </xdr:nvSpPr>
      <xdr:spPr bwMode="auto">
        <a:xfrm>
          <a:off x="1543050" y="140779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66675</xdr:colOff>
      <xdr:row>57</xdr:row>
      <xdr:rowOff>19050</xdr:rowOff>
    </xdr:from>
    <xdr:to>
      <xdr:col>2</xdr:col>
      <xdr:colOff>314325</xdr:colOff>
      <xdr:row>58</xdr:row>
      <xdr:rowOff>228600</xdr:rowOff>
    </xdr:to>
    <xdr:sp macro="" textlink="">
      <xdr:nvSpPr>
        <xdr:cNvPr id="32" name="Text Box 229"/>
        <xdr:cNvSpPr txBox="1">
          <a:spLocks noChangeArrowheads="1"/>
        </xdr:cNvSpPr>
      </xdr:nvSpPr>
      <xdr:spPr bwMode="auto">
        <a:xfrm>
          <a:off x="809625" y="157257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4</xdr:col>
      <xdr:colOff>9525</xdr:colOff>
      <xdr:row>57</xdr:row>
      <xdr:rowOff>57150</xdr:rowOff>
    </xdr:from>
    <xdr:to>
      <xdr:col>4</xdr:col>
      <xdr:colOff>314325</xdr:colOff>
      <xdr:row>58</xdr:row>
      <xdr:rowOff>266700</xdr:rowOff>
    </xdr:to>
    <xdr:sp macro="" textlink="">
      <xdr:nvSpPr>
        <xdr:cNvPr id="33" name="Text Box 230"/>
        <xdr:cNvSpPr txBox="1">
          <a:spLocks noChangeArrowheads="1"/>
        </xdr:cNvSpPr>
      </xdr:nvSpPr>
      <xdr:spPr bwMode="auto">
        <a:xfrm>
          <a:off x="1485900" y="15763875"/>
          <a:ext cx="3048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9525</xdr:colOff>
      <xdr:row>56</xdr:row>
      <xdr:rowOff>28575</xdr:rowOff>
    </xdr:from>
    <xdr:to>
      <xdr:col>14</xdr:col>
      <xdr:colOff>152400</xdr:colOff>
      <xdr:row>60</xdr:row>
      <xdr:rowOff>57150</xdr:rowOff>
    </xdr:to>
    <xdr:pic>
      <xdr:nvPicPr>
        <xdr:cNvPr id="34" name="Picture 231"/>
        <xdr:cNvPicPr>
          <a:picLocks noChangeAspect="1" noChangeArrowheads="1"/>
        </xdr:cNvPicPr>
      </xdr:nvPicPr>
      <xdr:blipFill>
        <a:blip xmlns:r="http://schemas.openxmlformats.org/officeDocument/2006/relationships" r:embed="rId8" cstate="print"/>
        <a:srcRect/>
        <a:stretch>
          <a:fillRect/>
        </a:stretch>
      </xdr:blipFill>
      <xdr:spPr bwMode="auto">
        <a:xfrm>
          <a:off x="3790950" y="15563850"/>
          <a:ext cx="952500" cy="1000125"/>
        </a:xfrm>
        <a:prstGeom prst="rect">
          <a:avLst/>
        </a:prstGeom>
        <a:noFill/>
        <a:ln w="9525">
          <a:noFill/>
          <a:miter lim="800000"/>
          <a:headEnd/>
          <a:tailEnd/>
        </a:ln>
      </xdr:spPr>
    </xdr:pic>
    <xdr:clientData/>
  </xdr:twoCellAnchor>
  <xdr:twoCellAnchor>
    <xdr:from>
      <xdr:col>2</xdr:col>
      <xdr:colOff>66675</xdr:colOff>
      <xdr:row>50</xdr:row>
      <xdr:rowOff>19050</xdr:rowOff>
    </xdr:from>
    <xdr:to>
      <xdr:col>2</xdr:col>
      <xdr:colOff>314325</xdr:colOff>
      <xdr:row>51</xdr:row>
      <xdr:rowOff>228600</xdr:rowOff>
    </xdr:to>
    <xdr:sp macro="" textlink="">
      <xdr:nvSpPr>
        <xdr:cNvPr id="35" name="Text Box 232"/>
        <xdr:cNvSpPr txBox="1">
          <a:spLocks noChangeArrowheads="1"/>
        </xdr:cNvSpPr>
      </xdr:nvSpPr>
      <xdr:spPr bwMode="auto">
        <a:xfrm>
          <a:off x="809625" y="140779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4</xdr:col>
      <xdr:colOff>9525</xdr:colOff>
      <xdr:row>50</xdr:row>
      <xdr:rowOff>57150</xdr:rowOff>
    </xdr:from>
    <xdr:to>
      <xdr:col>4</xdr:col>
      <xdr:colOff>314325</xdr:colOff>
      <xdr:row>51</xdr:row>
      <xdr:rowOff>266700</xdr:rowOff>
    </xdr:to>
    <xdr:sp macro="" textlink="">
      <xdr:nvSpPr>
        <xdr:cNvPr id="36" name="Text Box 233"/>
        <xdr:cNvSpPr txBox="1">
          <a:spLocks noChangeArrowheads="1"/>
        </xdr:cNvSpPr>
      </xdr:nvSpPr>
      <xdr:spPr bwMode="auto">
        <a:xfrm>
          <a:off x="1485900" y="14116050"/>
          <a:ext cx="3048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66675</xdr:colOff>
      <xdr:row>64</xdr:row>
      <xdr:rowOff>19050</xdr:rowOff>
    </xdr:from>
    <xdr:to>
      <xdr:col>2</xdr:col>
      <xdr:colOff>314325</xdr:colOff>
      <xdr:row>65</xdr:row>
      <xdr:rowOff>228600</xdr:rowOff>
    </xdr:to>
    <xdr:sp macro="" textlink="">
      <xdr:nvSpPr>
        <xdr:cNvPr id="37" name="Text Box 234"/>
        <xdr:cNvSpPr txBox="1">
          <a:spLocks noChangeArrowheads="1"/>
        </xdr:cNvSpPr>
      </xdr:nvSpPr>
      <xdr:spPr bwMode="auto">
        <a:xfrm>
          <a:off x="809625" y="172974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4</xdr:col>
      <xdr:colOff>9525</xdr:colOff>
      <xdr:row>64</xdr:row>
      <xdr:rowOff>57150</xdr:rowOff>
    </xdr:from>
    <xdr:to>
      <xdr:col>4</xdr:col>
      <xdr:colOff>314325</xdr:colOff>
      <xdr:row>65</xdr:row>
      <xdr:rowOff>266700</xdr:rowOff>
    </xdr:to>
    <xdr:sp macro="" textlink="">
      <xdr:nvSpPr>
        <xdr:cNvPr id="38" name="Text Box 235"/>
        <xdr:cNvSpPr txBox="1">
          <a:spLocks noChangeArrowheads="1"/>
        </xdr:cNvSpPr>
      </xdr:nvSpPr>
      <xdr:spPr bwMode="auto">
        <a:xfrm>
          <a:off x="1485900" y="17335500"/>
          <a:ext cx="3048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9525</xdr:colOff>
      <xdr:row>63</xdr:row>
      <xdr:rowOff>28575</xdr:rowOff>
    </xdr:from>
    <xdr:to>
      <xdr:col>14</xdr:col>
      <xdr:colOff>152400</xdr:colOff>
      <xdr:row>67</xdr:row>
      <xdr:rowOff>57150</xdr:rowOff>
    </xdr:to>
    <xdr:pic>
      <xdr:nvPicPr>
        <xdr:cNvPr id="39" name="Picture 236"/>
        <xdr:cNvPicPr>
          <a:picLocks noChangeAspect="1" noChangeArrowheads="1"/>
        </xdr:cNvPicPr>
      </xdr:nvPicPr>
      <xdr:blipFill>
        <a:blip xmlns:r="http://schemas.openxmlformats.org/officeDocument/2006/relationships" r:embed="rId8" cstate="print"/>
        <a:srcRect/>
        <a:stretch>
          <a:fillRect/>
        </a:stretch>
      </xdr:blipFill>
      <xdr:spPr bwMode="auto">
        <a:xfrm>
          <a:off x="3790950" y="17135475"/>
          <a:ext cx="952500" cy="1000125"/>
        </a:xfrm>
        <a:prstGeom prst="rect">
          <a:avLst/>
        </a:prstGeom>
        <a:noFill/>
        <a:ln w="9525">
          <a:noFill/>
          <a:miter lim="800000"/>
          <a:headEnd/>
          <a:tailEnd/>
        </a:ln>
      </xdr:spPr>
    </xdr:pic>
    <xdr:clientData/>
  </xdr:twoCellAnchor>
  <xdr:twoCellAnchor>
    <xdr:from>
      <xdr:col>2</xdr:col>
      <xdr:colOff>66675</xdr:colOff>
      <xdr:row>71</xdr:row>
      <xdr:rowOff>19050</xdr:rowOff>
    </xdr:from>
    <xdr:to>
      <xdr:col>2</xdr:col>
      <xdr:colOff>314325</xdr:colOff>
      <xdr:row>72</xdr:row>
      <xdr:rowOff>228600</xdr:rowOff>
    </xdr:to>
    <xdr:sp macro="" textlink="">
      <xdr:nvSpPr>
        <xdr:cNvPr id="40" name="Text Box 267"/>
        <xdr:cNvSpPr txBox="1">
          <a:spLocks noChangeArrowheads="1"/>
        </xdr:cNvSpPr>
      </xdr:nvSpPr>
      <xdr:spPr bwMode="auto">
        <a:xfrm>
          <a:off x="809625" y="188690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4</xdr:col>
      <xdr:colOff>9525</xdr:colOff>
      <xdr:row>71</xdr:row>
      <xdr:rowOff>57150</xdr:rowOff>
    </xdr:from>
    <xdr:to>
      <xdr:col>4</xdr:col>
      <xdr:colOff>314325</xdr:colOff>
      <xdr:row>72</xdr:row>
      <xdr:rowOff>266700</xdr:rowOff>
    </xdr:to>
    <xdr:sp macro="" textlink="">
      <xdr:nvSpPr>
        <xdr:cNvPr id="41" name="Text Box 268"/>
        <xdr:cNvSpPr txBox="1">
          <a:spLocks noChangeArrowheads="1"/>
        </xdr:cNvSpPr>
      </xdr:nvSpPr>
      <xdr:spPr bwMode="auto">
        <a:xfrm>
          <a:off x="1485900" y="18907125"/>
          <a:ext cx="3048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9525</xdr:colOff>
      <xdr:row>70</xdr:row>
      <xdr:rowOff>28575</xdr:rowOff>
    </xdr:from>
    <xdr:to>
      <xdr:col>14</xdr:col>
      <xdr:colOff>152400</xdr:colOff>
      <xdr:row>74</xdr:row>
      <xdr:rowOff>57150</xdr:rowOff>
    </xdr:to>
    <xdr:pic>
      <xdr:nvPicPr>
        <xdr:cNvPr id="42" name="Picture 269"/>
        <xdr:cNvPicPr>
          <a:picLocks noChangeAspect="1" noChangeArrowheads="1"/>
        </xdr:cNvPicPr>
      </xdr:nvPicPr>
      <xdr:blipFill>
        <a:blip xmlns:r="http://schemas.openxmlformats.org/officeDocument/2006/relationships" r:embed="rId8" cstate="print"/>
        <a:srcRect/>
        <a:stretch>
          <a:fillRect/>
        </a:stretch>
      </xdr:blipFill>
      <xdr:spPr bwMode="auto">
        <a:xfrm>
          <a:off x="3790950" y="18707100"/>
          <a:ext cx="952500" cy="1000125"/>
        </a:xfrm>
        <a:prstGeom prst="rect">
          <a:avLst/>
        </a:prstGeom>
        <a:noFill/>
        <a:ln w="9525">
          <a:noFill/>
          <a:miter lim="800000"/>
          <a:headEnd/>
          <a:tailEnd/>
        </a:ln>
      </xdr:spPr>
    </xdr:pic>
    <xdr:clientData/>
  </xdr:twoCellAnchor>
  <xdr:twoCellAnchor>
    <xdr:from>
      <xdr:col>2</xdr:col>
      <xdr:colOff>66675</xdr:colOff>
      <xdr:row>78</xdr:row>
      <xdr:rowOff>19050</xdr:rowOff>
    </xdr:from>
    <xdr:to>
      <xdr:col>2</xdr:col>
      <xdr:colOff>314325</xdr:colOff>
      <xdr:row>79</xdr:row>
      <xdr:rowOff>228600</xdr:rowOff>
    </xdr:to>
    <xdr:sp macro="" textlink="">
      <xdr:nvSpPr>
        <xdr:cNvPr id="43" name="Text Box 275"/>
        <xdr:cNvSpPr txBox="1">
          <a:spLocks noChangeArrowheads="1"/>
        </xdr:cNvSpPr>
      </xdr:nvSpPr>
      <xdr:spPr bwMode="auto">
        <a:xfrm>
          <a:off x="809625" y="204406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4</xdr:col>
      <xdr:colOff>9525</xdr:colOff>
      <xdr:row>78</xdr:row>
      <xdr:rowOff>57150</xdr:rowOff>
    </xdr:from>
    <xdr:to>
      <xdr:col>4</xdr:col>
      <xdr:colOff>314325</xdr:colOff>
      <xdr:row>79</xdr:row>
      <xdr:rowOff>266700</xdr:rowOff>
    </xdr:to>
    <xdr:sp macro="" textlink="">
      <xdr:nvSpPr>
        <xdr:cNvPr id="44" name="Text Box 276"/>
        <xdr:cNvSpPr txBox="1">
          <a:spLocks noChangeArrowheads="1"/>
        </xdr:cNvSpPr>
      </xdr:nvSpPr>
      <xdr:spPr bwMode="auto">
        <a:xfrm>
          <a:off x="1485900" y="20478750"/>
          <a:ext cx="3048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9525</xdr:colOff>
      <xdr:row>77</xdr:row>
      <xdr:rowOff>28575</xdr:rowOff>
    </xdr:from>
    <xdr:to>
      <xdr:col>14</xdr:col>
      <xdr:colOff>152400</xdr:colOff>
      <xdr:row>81</xdr:row>
      <xdr:rowOff>57150</xdr:rowOff>
    </xdr:to>
    <xdr:pic>
      <xdr:nvPicPr>
        <xdr:cNvPr id="45" name="Picture 277"/>
        <xdr:cNvPicPr>
          <a:picLocks noChangeAspect="1" noChangeArrowheads="1"/>
        </xdr:cNvPicPr>
      </xdr:nvPicPr>
      <xdr:blipFill>
        <a:blip xmlns:r="http://schemas.openxmlformats.org/officeDocument/2006/relationships" r:embed="rId8" cstate="print"/>
        <a:srcRect/>
        <a:stretch>
          <a:fillRect/>
        </a:stretch>
      </xdr:blipFill>
      <xdr:spPr bwMode="auto">
        <a:xfrm>
          <a:off x="3790950" y="20278725"/>
          <a:ext cx="952500" cy="1000125"/>
        </a:xfrm>
        <a:prstGeom prst="rect">
          <a:avLst/>
        </a:prstGeom>
        <a:noFill/>
        <a:ln w="9525">
          <a:noFill/>
          <a:miter lim="800000"/>
          <a:headEnd/>
          <a:tailEnd/>
        </a:ln>
      </xdr:spPr>
    </xdr:pic>
    <xdr:clientData/>
  </xdr:twoCellAnchor>
  <xdr:twoCellAnchor>
    <xdr:from>
      <xdr:col>1</xdr:col>
      <xdr:colOff>66675</xdr:colOff>
      <xdr:row>88</xdr:row>
      <xdr:rowOff>85725</xdr:rowOff>
    </xdr:from>
    <xdr:to>
      <xdr:col>10</xdr:col>
      <xdr:colOff>323850</xdr:colOff>
      <xdr:row>88</xdr:row>
      <xdr:rowOff>381000</xdr:rowOff>
    </xdr:to>
    <xdr:sp macro="" textlink="">
      <xdr:nvSpPr>
        <xdr:cNvPr id="46" name="WordArt 283"/>
        <xdr:cNvSpPr>
          <a:spLocks noChangeArrowheads="1" noChangeShapeType="1" noTextEdit="1"/>
        </xdr:cNvSpPr>
      </xdr:nvSpPr>
      <xdr:spPr bwMode="auto">
        <a:xfrm>
          <a:off x="390525" y="22955250"/>
          <a:ext cx="3371850" cy="295275"/>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outerShdw>
              </a:effectLst>
              <a:latin typeface="Comic Sans MS"/>
            </a:rPr>
            <a:t>Κλάσμα Χ ακέραιο</a:t>
          </a:r>
          <a:endParaRPr lang="en-GB"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outerShdw>
            </a:effectLst>
            <a:latin typeface="Comic Sans MS"/>
          </a:endParaRPr>
        </a:p>
      </xdr:txBody>
    </xdr:sp>
    <xdr:clientData/>
  </xdr:twoCellAnchor>
  <xdr:twoCellAnchor>
    <xdr:from>
      <xdr:col>2</xdr:col>
      <xdr:colOff>114300</xdr:colOff>
      <xdr:row>96</xdr:row>
      <xdr:rowOff>28575</xdr:rowOff>
    </xdr:from>
    <xdr:to>
      <xdr:col>2</xdr:col>
      <xdr:colOff>361950</xdr:colOff>
      <xdr:row>98</xdr:row>
      <xdr:rowOff>180975</xdr:rowOff>
    </xdr:to>
    <xdr:sp macro="" textlink="">
      <xdr:nvSpPr>
        <xdr:cNvPr id="47" name="Text Box 284"/>
        <xdr:cNvSpPr txBox="1">
          <a:spLocks noChangeArrowheads="1"/>
        </xdr:cNvSpPr>
      </xdr:nvSpPr>
      <xdr:spPr bwMode="auto">
        <a:xfrm>
          <a:off x="857250" y="25107900"/>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4</xdr:col>
      <xdr:colOff>19050</xdr:colOff>
      <xdr:row>96</xdr:row>
      <xdr:rowOff>57150</xdr:rowOff>
    </xdr:from>
    <xdr:to>
      <xdr:col>4</xdr:col>
      <xdr:colOff>323850</xdr:colOff>
      <xdr:row>98</xdr:row>
      <xdr:rowOff>209550</xdr:rowOff>
    </xdr:to>
    <xdr:sp macro="" textlink="">
      <xdr:nvSpPr>
        <xdr:cNvPr id="48" name="Text Box 285"/>
        <xdr:cNvSpPr txBox="1">
          <a:spLocks noChangeArrowheads="1"/>
        </xdr:cNvSpPr>
      </xdr:nvSpPr>
      <xdr:spPr bwMode="auto">
        <a:xfrm>
          <a:off x="1495425" y="2513647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19050</xdr:colOff>
      <xdr:row>96</xdr:row>
      <xdr:rowOff>57150</xdr:rowOff>
    </xdr:from>
    <xdr:to>
      <xdr:col>6</xdr:col>
      <xdr:colOff>323850</xdr:colOff>
      <xdr:row>98</xdr:row>
      <xdr:rowOff>209550</xdr:rowOff>
    </xdr:to>
    <xdr:sp macro="" textlink="">
      <xdr:nvSpPr>
        <xdr:cNvPr id="49" name="Text Box 286"/>
        <xdr:cNvSpPr txBox="1">
          <a:spLocks noChangeArrowheads="1"/>
        </xdr:cNvSpPr>
      </xdr:nvSpPr>
      <xdr:spPr bwMode="auto">
        <a:xfrm>
          <a:off x="2209800" y="2513647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114300</xdr:colOff>
      <xdr:row>102</xdr:row>
      <xdr:rowOff>28575</xdr:rowOff>
    </xdr:from>
    <xdr:to>
      <xdr:col>2</xdr:col>
      <xdr:colOff>361950</xdr:colOff>
      <xdr:row>104</xdr:row>
      <xdr:rowOff>180975</xdr:rowOff>
    </xdr:to>
    <xdr:sp macro="" textlink="">
      <xdr:nvSpPr>
        <xdr:cNvPr id="50" name="Text Box 290"/>
        <xdr:cNvSpPr txBox="1">
          <a:spLocks noChangeArrowheads="1"/>
        </xdr:cNvSpPr>
      </xdr:nvSpPr>
      <xdr:spPr bwMode="auto">
        <a:xfrm>
          <a:off x="857250" y="26308050"/>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4</xdr:col>
      <xdr:colOff>19050</xdr:colOff>
      <xdr:row>102</xdr:row>
      <xdr:rowOff>57150</xdr:rowOff>
    </xdr:from>
    <xdr:to>
      <xdr:col>4</xdr:col>
      <xdr:colOff>323850</xdr:colOff>
      <xdr:row>104</xdr:row>
      <xdr:rowOff>209550</xdr:rowOff>
    </xdr:to>
    <xdr:sp macro="" textlink="">
      <xdr:nvSpPr>
        <xdr:cNvPr id="51" name="Text Box 291"/>
        <xdr:cNvSpPr txBox="1">
          <a:spLocks noChangeArrowheads="1"/>
        </xdr:cNvSpPr>
      </xdr:nvSpPr>
      <xdr:spPr bwMode="auto">
        <a:xfrm>
          <a:off x="1495425" y="2633662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19050</xdr:colOff>
      <xdr:row>102</xdr:row>
      <xdr:rowOff>57150</xdr:rowOff>
    </xdr:from>
    <xdr:to>
      <xdr:col>6</xdr:col>
      <xdr:colOff>323850</xdr:colOff>
      <xdr:row>104</xdr:row>
      <xdr:rowOff>209550</xdr:rowOff>
    </xdr:to>
    <xdr:sp macro="" textlink="">
      <xdr:nvSpPr>
        <xdr:cNvPr id="52" name="Text Box 292"/>
        <xdr:cNvSpPr txBox="1">
          <a:spLocks noChangeArrowheads="1"/>
        </xdr:cNvSpPr>
      </xdr:nvSpPr>
      <xdr:spPr bwMode="auto">
        <a:xfrm>
          <a:off x="2209800" y="2633662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114300</xdr:colOff>
      <xdr:row>108</xdr:row>
      <xdr:rowOff>28575</xdr:rowOff>
    </xdr:from>
    <xdr:to>
      <xdr:col>2</xdr:col>
      <xdr:colOff>361950</xdr:colOff>
      <xdr:row>110</xdr:row>
      <xdr:rowOff>180975</xdr:rowOff>
    </xdr:to>
    <xdr:sp macro="" textlink="">
      <xdr:nvSpPr>
        <xdr:cNvPr id="53" name="Text Box 297"/>
        <xdr:cNvSpPr txBox="1">
          <a:spLocks noChangeArrowheads="1"/>
        </xdr:cNvSpPr>
      </xdr:nvSpPr>
      <xdr:spPr bwMode="auto">
        <a:xfrm>
          <a:off x="857250" y="274986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4</xdr:col>
      <xdr:colOff>19050</xdr:colOff>
      <xdr:row>108</xdr:row>
      <xdr:rowOff>57150</xdr:rowOff>
    </xdr:from>
    <xdr:to>
      <xdr:col>4</xdr:col>
      <xdr:colOff>323850</xdr:colOff>
      <xdr:row>110</xdr:row>
      <xdr:rowOff>209550</xdr:rowOff>
    </xdr:to>
    <xdr:sp macro="" textlink="">
      <xdr:nvSpPr>
        <xdr:cNvPr id="54" name="Text Box 298"/>
        <xdr:cNvSpPr txBox="1">
          <a:spLocks noChangeArrowheads="1"/>
        </xdr:cNvSpPr>
      </xdr:nvSpPr>
      <xdr:spPr bwMode="auto">
        <a:xfrm>
          <a:off x="1495425" y="27527250"/>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19050</xdr:colOff>
      <xdr:row>108</xdr:row>
      <xdr:rowOff>57150</xdr:rowOff>
    </xdr:from>
    <xdr:to>
      <xdr:col>6</xdr:col>
      <xdr:colOff>323850</xdr:colOff>
      <xdr:row>110</xdr:row>
      <xdr:rowOff>209550</xdr:rowOff>
    </xdr:to>
    <xdr:sp macro="" textlink="">
      <xdr:nvSpPr>
        <xdr:cNvPr id="55" name="Text Box 299"/>
        <xdr:cNvSpPr txBox="1">
          <a:spLocks noChangeArrowheads="1"/>
        </xdr:cNvSpPr>
      </xdr:nvSpPr>
      <xdr:spPr bwMode="auto">
        <a:xfrm>
          <a:off x="2209800" y="27527250"/>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114300</xdr:colOff>
      <xdr:row>115</xdr:row>
      <xdr:rowOff>28575</xdr:rowOff>
    </xdr:from>
    <xdr:to>
      <xdr:col>2</xdr:col>
      <xdr:colOff>361950</xdr:colOff>
      <xdr:row>117</xdr:row>
      <xdr:rowOff>180975</xdr:rowOff>
    </xdr:to>
    <xdr:sp macro="" textlink="">
      <xdr:nvSpPr>
        <xdr:cNvPr id="56" name="Text Box 300"/>
        <xdr:cNvSpPr txBox="1">
          <a:spLocks noChangeArrowheads="1"/>
        </xdr:cNvSpPr>
      </xdr:nvSpPr>
      <xdr:spPr bwMode="auto">
        <a:xfrm>
          <a:off x="857250" y="28936950"/>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4</xdr:col>
      <xdr:colOff>19050</xdr:colOff>
      <xdr:row>115</xdr:row>
      <xdr:rowOff>57150</xdr:rowOff>
    </xdr:from>
    <xdr:to>
      <xdr:col>4</xdr:col>
      <xdr:colOff>323850</xdr:colOff>
      <xdr:row>117</xdr:row>
      <xdr:rowOff>209550</xdr:rowOff>
    </xdr:to>
    <xdr:sp macro="" textlink="">
      <xdr:nvSpPr>
        <xdr:cNvPr id="57" name="Text Box 301"/>
        <xdr:cNvSpPr txBox="1">
          <a:spLocks noChangeArrowheads="1"/>
        </xdr:cNvSpPr>
      </xdr:nvSpPr>
      <xdr:spPr bwMode="auto">
        <a:xfrm>
          <a:off x="1495425" y="2896552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19050</xdr:colOff>
      <xdr:row>115</xdr:row>
      <xdr:rowOff>57150</xdr:rowOff>
    </xdr:from>
    <xdr:to>
      <xdr:col>6</xdr:col>
      <xdr:colOff>323850</xdr:colOff>
      <xdr:row>117</xdr:row>
      <xdr:rowOff>209550</xdr:rowOff>
    </xdr:to>
    <xdr:sp macro="" textlink="">
      <xdr:nvSpPr>
        <xdr:cNvPr id="58" name="Text Box 302"/>
        <xdr:cNvSpPr txBox="1">
          <a:spLocks noChangeArrowheads="1"/>
        </xdr:cNvSpPr>
      </xdr:nvSpPr>
      <xdr:spPr bwMode="auto">
        <a:xfrm>
          <a:off x="2209800" y="2896552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114300</xdr:colOff>
      <xdr:row>123</xdr:row>
      <xdr:rowOff>28575</xdr:rowOff>
    </xdr:from>
    <xdr:to>
      <xdr:col>2</xdr:col>
      <xdr:colOff>361950</xdr:colOff>
      <xdr:row>125</xdr:row>
      <xdr:rowOff>180975</xdr:rowOff>
    </xdr:to>
    <xdr:sp macro="" textlink="">
      <xdr:nvSpPr>
        <xdr:cNvPr id="59" name="Text Box 314"/>
        <xdr:cNvSpPr txBox="1">
          <a:spLocks noChangeArrowheads="1"/>
        </xdr:cNvSpPr>
      </xdr:nvSpPr>
      <xdr:spPr bwMode="auto">
        <a:xfrm>
          <a:off x="857250" y="3045142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4</xdr:col>
      <xdr:colOff>19050</xdr:colOff>
      <xdr:row>123</xdr:row>
      <xdr:rowOff>57150</xdr:rowOff>
    </xdr:from>
    <xdr:to>
      <xdr:col>4</xdr:col>
      <xdr:colOff>323850</xdr:colOff>
      <xdr:row>125</xdr:row>
      <xdr:rowOff>209550</xdr:rowOff>
    </xdr:to>
    <xdr:sp macro="" textlink="">
      <xdr:nvSpPr>
        <xdr:cNvPr id="60" name="Text Box 315"/>
        <xdr:cNvSpPr txBox="1">
          <a:spLocks noChangeArrowheads="1"/>
        </xdr:cNvSpPr>
      </xdr:nvSpPr>
      <xdr:spPr bwMode="auto">
        <a:xfrm>
          <a:off x="1495425" y="30480000"/>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19050</xdr:colOff>
      <xdr:row>123</xdr:row>
      <xdr:rowOff>57150</xdr:rowOff>
    </xdr:from>
    <xdr:to>
      <xdr:col>6</xdr:col>
      <xdr:colOff>323850</xdr:colOff>
      <xdr:row>125</xdr:row>
      <xdr:rowOff>209550</xdr:rowOff>
    </xdr:to>
    <xdr:sp macro="" textlink="">
      <xdr:nvSpPr>
        <xdr:cNvPr id="61" name="Text Box 316"/>
        <xdr:cNvSpPr txBox="1">
          <a:spLocks noChangeArrowheads="1"/>
        </xdr:cNvSpPr>
      </xdr:nvSpPr>
      <xdr:spPr bwMode="auto">
        <a:xfrm>
          <a:off x="2209800" y="30480000"/>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16</xdr:col>
      <xdr:colOff>228600</xdr:colOff>
      <xdr:row>85</xdr:row>
      <xdr:rowOff>190500</xdr:rowOff>
    </xdr:from>
    <xdr:to>
      <xdr:col>19</xdr:col>
      <xdr:colOff>457200</xdr:colOff>
      <xdr:row>86</xdr:row>
      <xdr:rowOff>190500</xdr:rowOff>
    </xdr:to>
    <xdr:sp macro="" textlink="">
      <xdr:nvSpPr>
        <xdr:cNvPr id="62" name="AutoShape 325" descr="Bouquet">
          <a:hlinkClick xmlns:r="http://schemas.openxmlformats.org/officeDocument/2006/relationships" r:id="rId9"/>
        </xdr:cNvPr>
        <xdr:cNvSpPr>
          <a:spLocks noChangeArrowheads="1"/>
        </xdr:cNvSpPr>
      </xdr:nvSpPr>
      <xdr:spPr bwMode="auto">
        <a:xfrm>
          <a:off x="5334000" y="22212300"/>
          <a:ext cx="1695450" cy="390525"/>
        </a:xfrm>
        <a:prstGeom prst="ribbon">
          <a:avLst>
            <a:gd name="adj1" fmla="val 12500"/>
            <a:gd name="adj2" fmla="val 50000"/>
          </a:avLst>
        </a:prstGeom>
        <a:blipFill dpi="0" rotWithShape="0">
          <a:blip xmlns:r="http://schemas.openxmlformats.org/officeDocument/2006/relationships" r:embed="rId7" cstate="print"/>
          <a:srcRect/>
          <a:tile tx="0" ty="0" sx="100000" sy="100000" flip="none" algn="tl"/>
        </a:blipFill>
        <a:ln w="9525">
          <a:solidFill>
            <a:srgbClr val="000000"/>
          </a:solidFill>
          <a:round/>
          <a:headEnd/>
          <a:tailEnd/>
        </a:ln>
      </xdr:spPr>
      <xdr:txBody>
        <a:bodyPr vertOverflow="clip" wrap="square" lIns="27432" tIns="36576" rIns="27432" bIns="36576" anchor="ctr" upright="1"/>
        <a:lstStyle/>
        <a:p>
          <a:pPr algn="ctr" rtl="0">
            <a:defRPr sz="1000"/>
          </a:pPr>
          <a:r>
            <a:rPr lang="el-GR" sz="1000" b="1" i="0" strike="noStrike">
              <a:solidFill>
                <a:srgbClr val="000000"/>
              </a:solidFill>
              <a:latin typeface="Comic Sans MS"/>
            </a:rPr>
            <a:t>ΕΠΙΣΤΡΟΦΗ</a:t>
          </a:r>
        </a:p>
      </xdr:txBody>
    </xdr:sp>
    <xdr:clientData/>
  </xdr:twoCellAnchor>
  <xdr:twoCellAnchor>
    <xdr:from>
      <xdr:col>15</xdr:col>
      <xdr:colOff>152400</xdr:colOff>
      <xdr:row>132</xdr:row>
      <xdr:rowOff>333375</xdr:rowOff>
    </xdr:from>
    <xdr:to>
      <xdr:col>19</xdr:col>
      <xdr:colOff>123825</xdr:colOff>
      <xdr:row>134</xdr:row>
      <xdr:rowOff>104775</xdr:rowOff>
    </xdr:to>
    <xdr:sp macro="" textlink="">
      <xdr:nvSpPr>
        <xdr:cNvPr id="63" name="AutoShape 326" descr="Bouquet">
          <a:hlinkClick xmlns:r="http://schemas.openxmlformats.org/officeDocument/2006/relationships" r:id="rId10"/>
        </xdr:cNvPr>
        <xdr:cNvSpPr>
          <a:spLocks noChangeArrowheads="1"/>
        </xdr:cNvSpPr>
      </xdr:nvSpPr>
      <xdr:spPr bwMode="auto">
        <a:xfrm>
          <a:off x="5000625" y="32375475"/>
          <a:ext cx="1695450" cy="390525"/>
        </a:xfrm>
        <a:prstGeom prst="ribbon">
          <a:avLst>
            <a:gd name="adj1" fmla="val 12500"/>
            <a:gd name="adj2" fmla="val 50000"/>
          </a:avLst>
        </a:prstGeom>
        <a:blipFill dpi="0" rotWithShape="0">
          <a:blip xmlns:r="http://schemas.openxmlformats.org/officeDocument/2006/relationships" r:embed="rId7" cstate="print"/>
          <a:srcRect/>
          <a:tile tx="0" ty="0" sx="100000" sy="100000" flip="none" algn="tl"/>
        </a:blipFill>
        <a:ln w="9525">
          <a:solidFill>
            <a:srgbClr val="000000"/>
          </a:solidFill>
          <a:round/>
          <a:headEnd/>
          <a:tailEnd/>
        </a:ln>
      </xdr:spPr>
      <xdr:txBody>
        <a:bodyPr vertOverflow="clip" wrap="square" lIns="27432" tIns="36576" rIns="27432" bIns="36576" anchor="ctr" upright="1"/>
        <a:lstStyle/>
        <a:p>
          <a:pPr algn="ctr" rtl="0">
            <a:defRPr sz="1000"/>
          </a:pPr>
          <a:r>
            <a:rPr lang="el-GR" sz="1000" b="1" i="0" strike="noStrike">
              <a:solidFill>
                <a:srgbClr val="000000"/>
              </a:solidFill>
              <a:latin typeface="Comic Sans MS"/>
            </a:rPr>
            <a:t>ΕΠΙΣΤΡΟΦΗ</a:t>
          </a:r>
        </a:p>
      </xdr:txBody>
    </xdr:sp>
    <xdr:clientData/>
  </xdr:twoCellAnchor>
  <xdr:twoCellAnchor>
    <xdr:from>
      <xdr:col>3</xdr:col>
      <xdr:colOff>9525</xdr:colOff>
      <xdr:row>144</xdr:row>
      <xdr:rowOff>19050</xdr:rowOff>
    </xdr:from>
    <xdr:to>
      <xdr:col>3</xdr:col>
      <xdr:colOff>257175</xdr:colOff>
      <xdr:row>146</xdr:row>
      <xdr:rowOff>209550</xdr:rowOff>
    </xdr:to>
    <xdr:sp macro="" textlink="">
      <xdr:nvSpPr>
        <xdr:cNvPr id="64" name="Text Box 327"/>
        <xdr:cNvSpPr txBox="1">
          <a:spLocks noChangeArrowheads="1"/>
        </xdr:cNvSpPr>
      </xdr:nvSpPr>
      <xdr:spPr bwMode="auto">
        <a:xfrm>
          <a:off x="1152525" y="35032950"/>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5</xdr:col>
      <xdr:colOff>19050</xdr:colOff>
      <xdr:row>144</xdr:row>
      <xdr:rowOff>57150</xdr:rowOff>
    </xdr:from>
    <xdr:to>
      <xdr:col>5</xdr:col>
      <xdr:colOff>323850</xdr:colOff>
      <xdr:row>147</xdr:row>
      <xdr:rowOff>0</xdr:rowOff>
    </xdr:to>
    <xdr:sp macro="" textlink="">
      <xdr:nvSpPr>
        <xdr:cNvPr id="65" name="Text Box 328"/>
        <xdr:cNvSpPr txBox="1">
          <a:spLocks noChangeArrowheads="1"/>
        </xdr:cNvSpPr>
      </xdr:nvSpPr>
      <xdr:spPr bwMode="auto">
        <a:xfrm>
          <a:off x="1828800" y="35071050"/>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9525</xdr:colOff>
      <xdr:row>144</xdr:row>
      <xdr:rowOff>28575</xdr:rowOff>
    </xdr:from>
    <xdr:to>
      <xdr:col>7</xdr:col>
      <xdr:colOff>257175</xdr:colOff>
      <xdr:row>146</xdr:row>
      <xdr:rowOff>219075</xdr:rowOff>
    </xdr:to>
    <xdr:sp macro="" textlink="">
      <xdr:nvSpPr>
        <xdr:cNvPr id="66" name="Text Box 330"/>
        <xdr:cNvSpPr txBox="1">
          <a:spLocks noChangeArrowheads="1"/>
        </xdr:cNvSpPr>
      </xdr:nvSpPr>
      <xdr:spPr bwMode="auto">
        <a:xfrm>
          <a:off x="2552700" y="350424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9</xdr:col>
      <xdr:colOff>19050</xdr:colOff>
      <xdr:row>144</xdr:row>
      <xdr:rowOff>57150</xdr:rowOff>
    </xdr:from>
    <xdr:to>
      <xdr:col>10</xdr:col>
      <xdr:colOff>9525</xdr:colOff>
      <xdr:row>147</xdr:row>
      <xdr:rowOff>0</xdr:rowOff>
    </xdr:to>
    <xdr:sp macro="" textlink="">
      <xdr:nvSpPr>
        <xdr:cNvPr id="67" name="Text Box 331"/>
        <xdr:cNvSpPr txBox="1">
          <a:spLocks noChangeArrowheads="1"/>
        </xdr:cNvSpPr>
      </xdr:nvSpPr>
      <xdr:spPr bwMode="auto">
        <a:xfrm>
          <a:off x="3143250" y="35071050"/>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9525</xdr:colOff>
      <xdr:row>151</xdr:row>
      <xdr:rowOff>19050</xdr:rowOff>
    </xdr:from>
    <xdr:to>
      <xdr:col>3</xdr:col>
      <xdr:colOff>257175</xdr:colOff>
      <xdr:row>153</xdr:row>
      <xdr:rowOff>209550</xdr:rowOff>
    </xdr:to>
    <xdr:sp macro="" textlink="">
      <xdr:nvSpPr>
        <xdr:cNvPr id="68" name="Text Box 334"/>
        <xdr:cNvSpPr txBox="1">
          <a:spLocks noChangeArrowheads="1"/>
        </xdr:cNvSpPr>
      </xdr:nvSpPr>
      <xdr:spPr bwMode="auto">
        <a:xfrm>
          <a:off x="1152525" y="36461700"/>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5</xdr:col>
      <xdr:colOff>9525</xdr:colOff>
      <xdr:row>150</xdr:row>
      <xdr:rowOff>266700</xdr:rowOff>
    </xdr:from>
    <xdr:to>
      <xdr:col>5</xdr:col>
      <xdr:colOff>314325</xdr:colOff>
      <xdr:row>153</xdr:row>
      <xdr:rowOff>171450</xdr:rowOff>
    </xdr:to>
    <xdr:sp macro="" textlink="">
      <xdr:nvSpPr>
        <xdr:cNvPr id="69" name="Text Box 335"/>
        <xdr:cNvSpPr txBox="1">
          <a:spLocks noChangeArrowheads="1"/>
        </xdr:cNvSpPr>
      </xdr:nvSpPr>
      <xdr:spPr bwMode="auto">
        <a:xfrm>
          <a:off x="1819275" y="36442650"/>
          <a:ext cx="304800" cy="4381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9525</xdr:colOff>
      <xdr:row>151</xdr:row>
      <xdr:rowOff>19050</xdr:rowOff>
    </xdr:from>
    <xdr:to>
      <xdr:col>7</xdr:col>
      <xdr:colOff>257175</xdr:colOff>
      <xdr:row>153</xdr:row>
      <xdr:rowOff>209550</xdr:rowOff>
    </xdr:to>
    <xdr:sp macro="" textlink="">
      <xdr:nvSpPr>
        <xdr:cNvPr id="70" name="Text Box 337"/>
        <xdr:cNvSpPr txBox="1">
          <a:spLocks noChangeArrowheads="1"/>
        </xdr:cNvSpPr>
      </xdr:nvSpPr>
      <xdr:spPr bwMode="auto">
        <a:xfrm>
          <a:off x="2552700" y="36461700"/>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9</xdr:col>
      <xdr:colOff>9525</xdr:colOff>
      <xdr:row>151</xdr:row>
      <xdr:rowOff>28575</xdr:rowOff>
    </xdr:from>
    <xdr:to>
      <xdr:col>10</xdr:col>
      <xdr:colOff>0</xdr:colOff>
      <xdr:row>153</xdr:row>
      <xdr:rowOff>219075</xdr:rowOff>
    </xdr:to>
    <xdr:sp macro="" textlink="">
      <xdr:nvSpPr>
        <xdr:cNvPr id="71" name="Text Box 339"/>
        <xdr:cNvSpPr txBox="1">
          <a:spLocks noChangeArrowheads="1"/>
        </xdr:cNvSpPr>
      </xdr:nvSpPr>
      <xdr:spPr bwMode="auto">
        <a:xfrm>
          <a:off x="3133725" y="3647122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19050</xdr:colOff>
      <xdr:row>151</xdr:row>
      <xdr:rowOff>57150</xdr:rowOff>
    </xdr:from>
    <xdr:to>
      <xdr:col>10</xdr:col>
      <xdr:colOff>9525</xdr:colOff>
      <xdr:row>154</xdr:row>
      <xdr:rowOff>0</xdr:rowOff>
    </xdr:to>
    <xdr:sp macro="" textlink="">
      <xdr:nvSpPr>
        <xdr:cNvPr id="72" name="Text Box 340"/>
        <xdr:cNvSpPr txBox="1">
          <a:spLocks noChangeArrowheads="1"/>
        </xdr:cNvSpPr>
      </xdr:nvSpPr>
      <xdr:spPr bwMode="auto">
        <a:xfrm>
          <a:off x="3143250" y="36499800"/>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0</xdr:colOff>
      <xdr:row>151</xdr:row>
      <xdr:rowOff>9525</xdr:rowOff>
    </xdr:from>
    <xdr:to>
      <xdr:col>11</xdr:col>
      <xdr:colOff>257175</xdr:colOff>
      <xdr:row>153</xdr:row>
      <xdr:rowOff>200025</xdr:rowOff>
    </xdr:to>
    <xdr:sp macro="" textlink="">
      <xdr:nvSpPr>
        <xdr:cNvPr id="73" name="Text Box 346"/>
        <xdr:cNvSpPr txBox="1">
          <a:spLocks noChangeArrowheads="1"/>
        </xdr:cNvSpPr>
      </xdr:nvSpPr>
      <xdr:spPr bwMode="auto">
        <a:xfrm>
          <a:off x="3781425" y="36452175"/>
          <a:ext cx="25717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9525</xdr:colOff>
      <xdr:row>159</xdr:row>
      <xdr:rowOff>19050</xdr:rowOff>
    </xdr:from>
    <xdr:to>
      <xdr:col>3</xdr:col>
      <xdr:colOff>257175</xdr:colOff>
      <xdr:row>161</xdr:row>
      <xdr:rowOff>209550</xdr:rowOff>
    </xdr:to>
    <xdr:sp macro="" textlink="">
      <xdr:nvSpPr>
        <xdr:cNvPr id="74" name="Text Box 361"/>
        <xdr:cNvSpPr txBox="1">
          <a:spLocks noChangeArrowheads="1"/>
        </xdr:cNvSpPr>
      </xdr:nvSpPr>
      <xdr:spPr bwMode="auto">
        <a:xfrm>
          <a:off x="1152525" y="38061900"/>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5</xdr:col>
      <xdr:colOff>9525</xdr:colOff>
      <xdr:row>158</xdr:row>
      <xdr:rowOff>266700</xdr:rowOff>
    </xdr:from>
    <xdr:to>
      <xdr:col>5</xdr:col>
      <xdr:colOff>314325</xdr:colOff>
      <xdr:row>161</xdr:row>
      <xdr:rowOff>171450</xdr:rowOff>
    </xdr:to>
    <xdr:sp macro="" textlink="">
      <xdr:nvSpPr>
        <xdr:cNvPr id="75" name="Text Box 362"/>
        <xdr:cNvSpPr txBox="1">
          <a:spLocks noChangeArrowheads="1"/>
        </xdr:cNvSpPr>
      </xdr:nvSpPr>
      <xdr:spPr bwMode="auto">
        <a:xfrm>
          <a:off x="1819275" y="38042850"/>
          <a:ext cx="304800" cy="4381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9525</xdr:colOff>
      <xdr:row>159</xdr:row>
      <xdr:rowOff>19050</xdr:rowOff>
    </xdr:from>
    <xdr:to>
      <xdr:col>7</xdr:col>
      <xdr:colOff>257175</xdr:colOff>
      <xdr:row>161</xdr:row>
      <xdr:rowOff>209550</xdr:rowOff>
    </xdr:to>
    <xdr:sp macro="" textlink="">
      <xdr:nvSpPr>
        <xdr:cNvPr id="76" name="Text Box 363"/>
        <xdr:cNvSpPr txBox="1">
          <a:spLocks noChangeArrowheads="1"/>
        </xdr:cNvSpPr>
      </xdr:nvSpPr>
      <xdr:spPr bwMode="auto">
        <a:xfrm>
          <a:off x="2552700" y="38061900"/>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9</xdr:col>
      <xdr:colOff>9525</xdr:colOff>
      <xdr:row>159</xdr:row>
      <xdr:rowOff>28575</xdr:rowOff>
    </xdr:from>
    <xdr:to>
      <xdr:col>10</xdr:col>
      <xdr:colOff>0</xdr:colOff>
      <xdr:row>161</xdr:row>
      <xdr:rowOff>219075</xdr:rowOff>
    </xdr:to>
    <xdr:sp macro="" textlink="">
      <xdr:nvSpPr>
        <xdr:cNvPr id="77" name="Text Box 364"/>
        <xdr:cNvSpPr txBox="1">
          <a:spLocks noChangeArrowheads="1"/>
        </xdr:cNvSpPr>
      </xdr:nvSpPr>
      <xdr:spPr bwMode="auto">
        <a:xfrm>
          <a:off x="3133725" y="3807142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19050</xdr:colOff>
      <xdr:row>159</xdr:row>
      <xdr:rowOff>57150</xdr:rowOff>
    </xdr:from>
    <xdr:to>
      <xdr:col>10</xdr:col>
      <xdr:colOff>9525</xdr:colOff>
      <xdr:row>162</xdr:row>
      <xdr:rowOff>0</xdr:rowOff>
    </xdr:to>
    <xdr:sp macro="" textlink="">
      <xdr:nvSpPr>
        <xdr:cNvPr id="78" name="Text Box 365"/>
        <xdr:cNvSpPr txBox="1">
          <a:spLocks noChangeArrowheads="1"/>
        </xdr:cNvSpPr>
      </xdr:nvSpPr>
      <xdr:spPr bwMode="auto">
        <a:xfrm>
          <a:off x="3143250" y="38100000"/>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0</xdr:colOff>
      <xdr:row>159</xdr:row>
      <xdr:rowOff>9525</xdr:rowOff>
    </xdr:from>
    <xdr:to>
      <xdr:col>11</xdr:col>
      <xdr:colOff>257175</xdr:colOff>
      <xdr:row>161</xdr:row>
      <xdr:rowOff>200025</xdr:rowOff>
    </xdr:to>
    <xdr:sp macro="" textlink="">
      <xdr:nvSpPr>
        <xdr:cNvPr id="79" name="Text Box 366"/>
        <xdr:cNvSpPr txBox="1">
          <a:spLocks noChangeArrowheads="1"/>
        </xdr:cNvSpPr>
      </xdr:nvSpPr>
      <xdr:spPr bwMode="auto">
        <a:xfrm>
          <a:off x="3781425" y="38052375"/>
          <a:ext cx="25717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16</xdr:col>
      <xdr:colOff>104775</xdr:colOff>
      <xdr:row>171</xdr:row>
      <xdr:rowOff>200025</xdr:rowOff>
    </xdr:from>
    <xdr:to>
      <xdr:col>18</xdr:col>
      <xdr:colOff>476250</xdr:colOff>
      <xdr:row>181</xdr:row>
      <xdr:rowOff>85725</xdr:rowOff>
    </xdr:to>
    <xdr:pic>
      <xdr:nvPicPr>
        <xdr:cNvPr id="80" name="Picture 409" descr="CRCTR030"/>
        <xdr:cNvPicPr>
          <a:picLocks noChangeAspect="1" noChangeArrowheads="1"/>
        </xdr:cNvPicPr>
      </xdr:nvPicPr>
      <xdr:blipFill>
        <a:blip xmlns:r="http://schemas.openxmlformats.org/officeDocument/2006/relationships" r:embed="rId4" cstate="print"/>
        <a:srcRect/>
        <a:stretch>
          <a:fillRect/>
        </a:stretch>
      </xdr:blipFill>
      <xdr:spPr bwMode="auto">
        <a:xfrm>
          <a:off x="5210175" y="40414575"/>
          <a:ext cx="1019175" cy="1933575"/>
        </a:xfrm>
        <a:prstGeom prst="rect">
          <a:avLst/>
        </a:prstGeom>
        <a:noFill/>
        <a:ln w="9525">
          <a:noFill/>
          <a:miter lim="800000"/>
          <a:headEnd/>
          <a:tailEnd/>
        </a:ln>
      </xdr:spPr>
    </xdr:pic>
    <xdr:clientData/>
  </xdr:twoCellAnchor>
  <xdr:twoCellAnchor>
    <xdr:from>
      <xdr:col>3</xdr:col>
      <xdr:colOff>9525</xdr:colOff>
      <xdr:row>166</xdr:row>
      <xdr:rowOff>19050</xdr:rowOff>
    </xdr:from>
    <xdr:to>
      <xdr:col>3</xdr:col>
      <xdr:colOff>257175</xdr:colOff>
      <xdr:row>168</xdr:row>
      <xdr:rowOff>209550</xdr:rowOff>
    </xdr:to>
    <xdr:sp macro="" textlink="">
      <xdr:nvSpPr>
        <xdr:cNvPr id="81" name="Text Box 410"/>
        <xdr:cNvSpPr txBox="1">
          <a:spLocks noChangeArrowheads="1"/>
        </xdr:cNvSpPr>
      </xdr:nvSpPr>
      <xdr:spPr bwMode="auto">
        <a:xfrm>
          <a:off x="1152525" y="3925252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5</xdr:col>
      <xdr:colOff>19050</xdr:colOff>
      <xdr:row>166</xdr:row>
      <xdr:rowOff>57150</xdr:rowOff>
    </xdr:from>
    <xdr:to>
      <xdr:col>5</xdr:col>
      <xdr:colOff>323850</xdr:colOff>
      <xdr:row>169</xdr:row>
      <xdr:rowOff>0</xdr:rowOff>
    </xdr:to>
    <xdr:sp macro="" textlink="">
      <xdr:nvSpPr>
        <xdr:cNvPr id="82" name="Text Box 411"/>
        <xdr:cNvSpPr txBox="1">
          <a:spLocks noChangeArrowheads="1"/>
        </xdr:cNvSpPr>
      </xdr:nvSpPr>
      <xdr:spPr bwMode="auto">
        <a:xfrm>
          <a:off x="1828800" y="3929062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9525</xdr:colOff>
      <xdr:row>166</xdr:row>
      <xdr:rowOff>28575</xdr:rowOff>
    </xdr:from>
    <xdr:to>
      <xdr:col>7</xdr:col>
      <xdr:colOff>257175</xdr:colOff>
      <xdr:row>168</xdr:row>
      <xdr:rowOff>219075</xdr:rowOff>
    </xdr:to>
    <xdr:sp macro="" textlink="">
      <xdr:nvSpPr>
        <xdr:cNvPr id="83" name="Text Box 412"/>
        <xdr:cNvSpPr txBox="1">
          <a:spLocks noChangeArrowheads="1"/>
        </xdr:cNvSpPr>
      </xdr:nvSpPr>
      <xdr:spPr bwMode="auto">
        <a:xfrm>
          <a:off x="2552700" y="39262050"/>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9</xdr:col>
      <xdr:colOff>19050</xdr:colOff>
      <xdr:row>166</xdr:row>
      <xdr:rowOff>57150</xdr:rowOff>
    </xdr:from>
    <xdr:to>
      <xdr:col>10</xdr:col>
      <xdr:colOff>9525</xdr:colOff>
      <xdr:row>169</xdr:row>
      <xdr:rowOff>0</xdr:rowOff>
    </xdr:to>
    <xdr:sp macro="" textlink="">
      <xdr:nvSpPr>
        <xdr:cNvPr id="84" name="Text Box 413"/>
        <xdr:cNvSpPr txBox="1">
          <a:spLocks noChangeArrowheads="1"/>
        </xdr:cNvSpPr>
      </xdr:nvSpPr>
      <xdr:spPr bwMode="auto">
        <a:xfrm>
          <a:off x="3143250" y="3929062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9525</xdr:colOff>
      <xdr:row>173</xdr:row>
      <xdr:rowOff>19050</xdr:rowOff>
    </xdr:from>
    <xdr:to>
      <xdr:col>3</xdr:col>
      <xdr:colOff>257175</xdr:colOff>
      <xdr:row>175</xdr:row>
      <xdr:rowOff>209550</xdr:rowOff>
    </xdr:to>
    <xdr:sp macro="" textlink="">
      <xdr:nvSpPr>
        <xdr:cNvPr id="85" name="Text Box 414"/>
        <xdr:cNvSpPr txBox="1">
          <a:spLocks noChangeArrowheads="1"/>
        </xdr:cNvSpPr>
      </xdr:nvSpPr>
      <xdr:spPr bwMode="auto">
        <a:xfrm>
          <a:off x="1152525" y="406812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5</xdr:col>
      <xdr:colOff>9525</xdr:colOff>
      <xdr:row>172</xdr:row>
      <xdr:rowOff>266700</xdr:rowOff>
    </xdr:from>
    <xdr:to>
      <xdr:col>5</xdr:col>
      <xdr:colOff>314325</xdr:colOff>
      <xdr:row>175</xdr:row>
      <xdr:rowOff>171450</xdr:rowOff>
    </xdr:to>
    <xdr:sp macro="" textlink="">
      <xdr:nvSpPr>
        <xdr:cNvPr id="86" name="Text Box 415"/>
        <xdr:cNvSpPr txBox="1">
          <a:spLocks noChangeArrowheads="1"/>
        </xdr:cNvSpPr>
      </xdr:nvSpPr>
      <xdr:spPr bwMode="auto">
        <a:xfrm>
          <a:off x="1819275" y="40662225"/>
          <a:ext cx="304800" cy="4381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9525</xdr:colOff>
      <xdr:row>173</xdr:row>
      <xdr:rowOff>19050</xdr:rowOff>
    </xdr:from>
    <xdr:to>
      <xdr:col>7</xdr:col>
      <xdr:colOff>257175</xdr:colOff>
      <xdr:row>175</xdr:row>
      <xdr:rowOff>209550</xdr:rowOff>
    </xdr:to>
    <xdr:sp macro="" textlink="">
      <xdr:nvSpPr>
        <xdr:cNvPr id="87" name="Text Box 416"/>
        <xdr:cNvSpPr txBox="1">
          <a:spLocks noChangeArrowheads="1"/>
        </xdr:cNvSpPr>
      </xdr:nvSpPr>
      <xdr:spPr bwMode="auto">
        <a:xfrm>
          <a:off x="2552700" y="406812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9</xdr:col>
      <xdr:colOff>9525</xdr:colOff>
      <xdr:row>173</xdr:row>
      <xdr:rowOff>28575</xdr:rowOff>
    </xdr:from>
    <xdr:to>
      <xdr:col>10</xdr:col>
      <xdr:colOff>0</xdr:colOff>
      <xdr:row>175</xdr:row>
      <xdr:rowOff>219075</xdr:rowOff>
    </xdr:to>
    <xdr:sp macro="" textlink="">
      <xdr:nvSpPr>
        <xdr:cNvPr id="88" name="Text Box 417"/>
        <xdr:cNvSpPr txBox="1">
          <a:spLocks noChangeArrowheads="1"/>
        </xdr:cNvSpPr>
      </xdr:nvSpPr>
      <xdr:spPr bwMode="auto">
        <a:xfrm>
          <a:off x="3133725" y="40690800"/>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19050</xdr:colOff>
      <xdr:row>173</xdr:row>
      <xdr:rowOff>57150</xdr:rowOff>
    </xdr:from>
    <xdr:to>
      <xdr:col>10</xdr:col>
      <xdr:colOff>9525</xdr:colOff>
      <xdr:row>176</xdr:row>
      <xdr:rowOff>0</xdr:rowOff>
    </xdr:to>
    <xdr:sp macro="" textlink="">
      <xdr:nvSpPr>
        <xdr:cNvPr id="89" name="Text Box 418"/>
        <xdr:cNvSpPr txBox="1">
          <a:spLocks noChangeArrowheads="1"/>
        </xdr:cNvSpPr>
      </xdr:nvSpPr>
      <xdr:spPr bwMode="auto">
        <a:xfrm>
          <a:off x="3143250" y="4071937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0</xdr:colOff>
      <xdr:row>173</xdr:row>
      <xdr:rowOff>9525</xdr:rowOff>
    </xdr:from>
    <xdr:to>
      <xdr:col>11</xdr:col>
      <xdr:colOff>257175</xdr:colOff>
      <xdr:row>175</xdr:row>
      <xdr:rowOff>200025</xdr:rowOff>
    </xdr:to>
    <xdr:sp macro="" textlink="">
      <xdr:nvSpPr>
        <xdr:cNvPr id="90" name="Text Box 419"/>
        <xdr:cNvSpPr txBox="1">
          <a:spLocks noChangeArrowheads="1"/>
        </xdr:cNvSpPr>
      </xdr:nvSpPr>
      <xdr:spPr bwMode="auto">
        <a:xfrm>
          <a:off x="3781425" y="40671750"/>
          <a:ext cx="25717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9525</xdr:colOff>
      <xdr:row>181</xdr:row>
      <xdr:rowOff>19050</xdr:rowOff>
    </xdr:from>
    <xdr:to>
      <xdr:col>3</xdr:col>
      <xdr:colOff>257175</xdr:colOff>
      <xdr:row>183</xdr:row>
      <xdr:rowOff>209550</xdr:rowOff>
    </xdr:to>
    <xdr:sp macro="" textlink="">
      <xdr:nvSpPr>
        <xdr:cNvPr id="91" name="Text Box 420"/>
        <xdr:cNvSpPr txBox="1">
          <a:spLocks noChangeArrowheads="1"/>
        </xdr:cNvSpPr>
      </xdr:nvSpPr>
      <xdr:spPr bwMode="auto">
        <a:xfrm>
          <a:off x="1152525" y="422814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5</xdr:col>
      <xdr:colOff>9525</xdr:colOff>
      <xdr:row>180</xdr:row>
      <xdr:rowOff>266700</xdr:rowOff>
    </xdr:from>
    <xdr:to>
      <xdr:col>5</xdr:col>
      <xdr:colOff>314325</xdr:colOff>
      <xdr:row>183</xdr:row>
      <xdr:rowOff>171450</xdr:rowOff>
    </xdr:to>
    <xdr:sp macro="" textlink="">
      <xdr:nvSpPr>
        <xdr:cNvPr id="92" name="Text Box 421"/>
        <xdr:cNvSpPr txBox="1">
          <a:spLocks noChangeArrowheads="1"/>
        </xdr:cNvSpPr>
      </xdr:nvSpPr>
      <xdr:spPr bwMode="auto">
        <a:xfrm>
          <a:off x="1819275" y="42262425"/>
          <a:ext cx="304800" cy="4381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9525</xdr:colOff>
      <xdr:row>181</xdr:row>
      <xdr:rowOff>19050</xdr:rowOff>
    </xdr:from>
    <xdr:to>
      <xdr:col>7</xdr:col>
      <xdr:colOff>257175</xdr:colOff>
      <xdr:row>183</xdr:row>
      <xdr:rowOff>209550</xdr:rowOff>
    </xdr:to>
    <xdr:sp macro="" textlink="">
      <xdr:nvSpPr>
        <xdr:cNvPr id="93" name="Text Box 422"/>
        <xdr:cNvSpPr txBox="1">
          <a:spLocks noChangeArrowheads="1"/>
        </xdr:cNvSpPr>
      </xdr:nvSpPr>
      <xdr:spPr bwMode="auto">
        <a:xfrm>
          <a:off x="2552700" y="422814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9</xdr:col>
      <xdr:colOff>9525</xdr:colOff>
      <xdr:row>181</xdr:row>
      <xdr:rowOff>28575</xdr:rowOff>
    </xdr:from>
    <xdr:to>
      <xdr:col>10</xdr:col>
      <xdr:colOff>0</xdr:colOff>
      <xdr:row>183</xdr:row>
      <xdr:rowOff>219075</xdr:rowOff>
    </xdr:to>
    <xdr:sp macro="" textlink="">
      <xdr:nvSpPr>
        <xdr:cNvPr id="94" name="Text Box 423"/>
        <xdr:cNvSpPr txBox="1">
          <a:spLocks noChangeArrowheads="1"/>
        </xdr:cNvSpPr>
      </xdr:nvSpPr>
      <xdr:spPr bwMode="auto">
        <a:xfrm>
          <a:off x="3133725" y="42291000"/>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19050</xdr:colOff>
      <xdr:row>181</xdr:row>
      <xdr:rowOff>57150</xdr:rowOff>
    </xdr:from>
    <xdr:to>
      <xdr:col>10</xdr:col>
      <xdr:colOff>9525</xdr:colOff>
      <xdr:row>184</xdr:row>
      <xdr:rowOff>0</xdr:rowOff>
    </xdr:to>
    <xdr:sp macro="" textlink="">
      <xdr:nvSpPr>
        <xdr:cNvPr id="95" name="Text Box 424"/>
        <xdr:cNvSpPr txBox="1">
          <a:spLocks noChangeArrowheads="1"/>
        </xdr:cNvSpPr>
      </xdr:nvSpPr>
      <xdr:spPr bwMode="auto">
        <a:xfrm>
          <a:off x="3143250" y="4231957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19050</xdr:colOff>
      <xdr:row>181</xdr:row>
      <xdr:rowOff>57150</xdr:rowOff>
    </xdr:from>
    <xdr:to>
      <xdr:col>10</xdr:col>
      <xdr:colOff>9525</xdr:colOff>
      <xdr:row>184</xdr:row>
      <xdr:rowOff>0</xdr:rowOff>
    </xdr:to>
    <xdr:sp macro="" textlink="">
      <xdr:nvSpPr>
        <xdr:cNvPr id="96" name="Text Box 446"/>
        <xdr:cNvSpPr txBox="1">
          <a:spLocks noChangeArrowheads="1"/>
        </xdr:cNvSpPr>
      </xdr:nvSpPr>
      <xdr:spPr bwMode="auto">
        <a:xfrm>
          <a:off x="3143250" y="4231957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9525</xdr:colOff>
      <xdr:row>189</xdr:row>
      <xdr:rowOff>19050</xdr:rowOff>
    </xdr:from>
    <xdr:to>
      <xdr:col>3</xdr:col>
      <xdr:colOff>257175</xdr:colOff>
      <xdr:row>191</xdr:row>
      <xdr:rowOff>209550</xdr:rowOff>
    </xdr:to>
    <xdr:sp macro="" textlink="">
      <xdr:nvSpPr>
        <xdr:cNvPr id="97" name="Text Box 449"/>
        <xdr:cNvSpPr txBox="1">
          <a:spLocks noChangeArrowheads="1"/>
        </xdr:cNvSpPr>
      </xdr:nvSpPr>
      <xdr:spPr bwMode="auto">
        <a:xfrm>
          <a:off x="1152525" y="438816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5</xdr:col>
      <xdr:colOff>9525</xdr:colOff>
      <xdr:row>188</xdr:row>
      <xdr:rowOff>266700</xdr:rowOff>
    </xdr:from>
    <xdr:to>
      <xdr:col>5</xdr:col>
      <xdr:colOff>314325</xdr:colOff>
      <xdr:row>191</xdr:row>
      <xdr:rowOff>171450</xdr:rowOff>
    </xdr:to>
    <xdr:sp macro="" textlink="">
      <xdr:nvSpPr>
        <xdr:cNvPr id="98" name="Text Box 450"/>
        <xdr:cNvSpPr txBox="1">
          <a:spLocks noChangeArrowheads="1"/>
        </xdr:cNvSpPr>
      </xdr:nvSpPr>
      <xdr:spPr bwMode="auto">
        <a:xfrm>
          <a:off x="1819275" y="43862625"/>
          <a:ext cx="304800" cy="4381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9525</xdr:colOff>
      <xdr:row>189</xdr:row>
      <xdr:rowOff>19050</xdr:rowOff>
    </xdr:from>
    <xdr:to>
      <xdr:col>7</xdr:col>
      <xdr:colOff>257175</xdr:colOff>
      <xdr:row>191</xdr:row>
      <xdr:rowOff>209550</xdr:rowOff>
    </xdr:to>
    <xdr:sp macro="" textlink="">
      <xdr:nvSpPr>
        <xdr:cNvPr id="99" name="Text Box 451"/>
        <xdr:cNvSpPr txBox="1">
          <a:spLocks noChangeArrowheads="1"/>
        </xdr:cNvSpPr>
      </xdr:nvSpPr>
      <xdr:spPr bwMode="auto">
        <a:xfrm>
          <a:off x="2552700" y="438816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9</xdr:col>
      <xdr:colOff>9525</xdr:colOff>
      <xdr:row>189</xdr:row>
      <xdr:rowOff>28575</xdr:rowOff>
    </xdr:from>
    <xdr:to>
      <xdr:col>10</xdr:col>
      <xdr:colOff>0</xdr:colOff>
      <xdr:row>191</xdr:row>
      <xdr:rowOff>219075</xdr:rowOff>
    </xdr:to>
    <xdr:sp macro="" textlink="">
      <xdr:nvSpPr>
        <xdr:cNvPr id="100" name="Text Box 452"/>
        <xdr:cNvSpPr txBox="1">
          <a:spLocks noChangeArrowheads="1"/>
        </xdr:cNvSpPr>
      </xdr:nvSpPr>
      <xdr:spPr bwMode="auto">
        <a:xfrm>
          <a:off x="3133725" y="43891200"/>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19050</xdr:colOff>
      <xdr:row>189</xdr:row>
      <xdr:rowOff>57150</xdr:rowOff>
    </xdr:from>
    <xdr:to>
      <xdr:col>10</xdr:col>
      <xdr:colOff>9525</xdr:colOff>
      <xdr:row>192</xdr:row>
      <xdr:rowOff>0</xdr:rowOff>
    </xdr:to>
    <xdr:sp macro="" textlink="">
      <xdr:nvSpPr>
        <xdr:cNvPr id="101" name="Text Box 453"/>
        <xdr:cNvSpPr txBox="1">
          <a:spLocks noChangeArrowheads="1"/>
        </xdr:cNvSpPr>
      </xdr:nvSpPr>
      <xdr:spPr bwMode="auto">
        <a:xfrm>
          <a:off x="3143250" y="4391977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19050</xdr:colOff>
      <xdr:row>189</xdr:row>
      <xdr:rowOff>57150</xdr:rowOff>
    </xdr:from>
    <xdr:to>
      <xdr:col>10</xdr:col>
      <xdr:colOff>9525</xdr:colOff>
      <xdr:row>192</xdr:row>
      <xdr:rowOff>0</xdr:rowOff>
    </xdr:to>
    <xdr:sp macro="" textlink="">
      <xdr:nvSpPr>
        <xdr:cNvPr id="102" name="Text Box 454"/>
        <xdr:cNvSpPr txBox="1">
          <a:spLocks noChangeArrowheads="1"/>
        </xdr:cNvSpPr>
      </xdr:nvSpPr>
      <xdr:spPr bwMode="auto">
        <a:xfrm>
          <a:off x="3143250" y="4391977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0</xdr:colOff>
      <xdr:row>189</xdr:row>
      <xdr:rowOff>19050</xdr:rowOff>
    </xdr:from>
    <xdr:to>
      <xdr:col>12</xdr:col>
      <xdr:colOff>38100</xdr:colOff>
      <xdr:row>191</xdr:row>
      <xdr:rowOff>209550</xdr:rowOff>
    </xdr:to>
    <xdr:sp macro="" textlink="">
      <xdr:nvSpPr>
        <xdr:cNvPr id="103" name="Text Box 462"/>
        <xdr:cNvSpPr txBox="1">
          <a:spLocks noChangeArrowheads="1"/>
        </xdr:cNvSpPr>
      </xdr:nvSpPr>
      <xdr:spPr bwMode="auto">
        <a:xfrm>
          <a:off x="3781425" y="4388167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9525</xdr:colOff>
      <xdr:row>197</xdr:row>
      <xdr:rowOff>19050</xdr:rowOff>
    </xdr:from>
    <xdr:to>
      <xdr:col>3</xdr:col>
      <xdr:colOff>257175</xdr:colOff>
      <xdr:row>199</xdr:row>
      <xdr:rowOff>209550</xdr:rowOff>
    </xdr:to>
    <xdr:sp macro="" textlink="">
      <xdr:nvSpPr>
        <xdr:cNvPr id="104" name="Text Box 463"/>
        <xdr:cNvSpPr txBox="1">
          <a:spLocks noChangeArrowheads="1"/>
        </xdr:cNvSpPr>
      </xdr:nvSpPr>
      <xdr:spPr bwMode="auto">
        <a:xfrm>
          <a:off x="1152525" y="454818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5</xdr:col>
      <xdr:colOff>9525</xdr:colOff>
      <xdr:row>196</xdr:row>
      <xdr:rowOff>266700</xdr:rowOff>
    </xdr:from>
    <xdr:to>
      <xdr:col>5</xdr:col>
      <xdr:colOff>314325</xdr:colOff>
      <xdr:row>199</xdr:row>
      <xdr:rowOff>171450</xdr:rowOff>
    </xdr:to>
    <xdr:sp macro="" textlink="">
      <xdr:nvSpPr>
        <xdr:cNvPr id="105" name="Text Box 464"/>
        <xdr:cNvSpPr txBox="1">
          <a:spLocks noChangeArrowheads="1"/>
        </xdr:cNvSpPr>
      </xdr:nvSpPr>
      <xdr:spPr bwMode="auto">
        <a:xfrm>
          <a:off x="1819275" y="45462825"/>
          <a:ext cx="304800" cy="4381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9525</xdr:colOff>
      <xdr:row>197</xdr:row>
      <xdr:rowOff>19050</xdr:rowOff>
    </xdr:from>
    <xdr:to>
      <xdr:col>7</xdr:col>
      <xdr:colOff>257175</xdr:colOff>
      <xdr:row>199</xdr:row>
      <xdr:rowOff>209550</xdr:rowOff>
    </xdr:to>
    <xdr:sp macro="" textlink="">
      <xdr:nvSpPr>
        <xdr:cNvPr id="106" name="Text Box 465"/>
        <xdr:cNvSpPr txBox="1">
          <a:spLocks noChangeArrowheads="1"/>
        </xdr:cNvSpPr>
      </xdr:nvSpPr>
      <xdr:spPr bwMode="auto">
        <a:xfrm>
          <a:off x="2552700" y="454818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9</xdr:col>
      <xdr:colOff>9525</xdr:colOff>
      <xdr:row>197</xdr:row>
      <xdr:rowOff>28575</xdr:rowOff>
    </xdr:from>
    <xdr:to>
      <xdr:col>10</xdr:col>
      <xdr:colOff>0</xdr:colOff>
      <xdr:row>199</xdr:row>
      <xdr:rowOff>219075</xdr:rowOff>
    </xdr:to>
    <xdr:sp macro="" textlink="">
      <xdr:nvSpPr>
        <xdr:cNvPr id="107" name="Text Box 466"/>
        <xdr:cNvSpPr txBox="1">
          <a:spLocks noChangeArrowheads="1"/>
        </xdr:cNvSpPr>
      </xdr:nvSpPr>
      <xdr:spPr bwMode="auto">
        <a:xfrm>
          <a:off x="3133725" y="45491400"/>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19050</xdr:colOff>
      <xdr:row>197</xdr:row>
      <xdr:rowOff>57150</xdr:rowOff>
    </xdr:from>
    <xdr:to>
      <xdr:col>10</xdr:col>
      <xdr:colOff>9525</xdr:colOff>
      <xdr:row>200</xdr:row>
      <xdr:rowOff>0</xdr:rowOff>
    </xdr:to>
    <xdr:sp macro="" textlink="">
      <xdr:nvSpPr>
        <xdr:cNvPr id="108" name="Text Box 467"/>
        <xdr:cNvSpPr txBox="1">
          <a:spLocks noChangeArrowheads="1"/>
        </xdr:cNvSpPr>
      </xdr:nvSpPr>
      <xdr:spPr bwMode="auto">
        <a:xfrm>
          <a:off x="3143250" y="4551997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19050</xdr:colOff>
      <xdr:row>197</xdr:row>
      <xdr:rowOff>57150</xdr:rowOff>
    </xdr:from>
    <xdr:to>
      <xdr:col>10</xdr:col>
      <xdr:colOff>9525</xdr:colOff>
      <xdr:row>200</xdr:row>
      <xdr:rowOff>0</xdr:rowOff>
    </xdr:to>
    <xdr:sp macro="" textlink="">
      <xdr:nvSpPr>
        <xdr:cNvPr id="109" name="Text Box 468"/>
        <xdr:cNvSpPr txBox="1">
          <a:spLocks noChangeArrowheads="1"/>
        </xdr:cNvSpPr>
      </xdr:nvSpPr>
      <xdr:spPr bwMode="auto">
        <a:xfrm>
          <a:off x="3143250" y="4551997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0</xdr:colOff>
      <xdr:row>197</xdr:row>
      <xdr:rowOff>19050</xdr:rowOff>
    </xdr:from>
    <xdr:to>
      <xdr:col>12</xdr:col>
      <xdr:colOff>38100</xdr:colOff>
      <xdr:row>199</xdr:row>
      <xdr:rowOff>209550</xdr:rowOff>
    </xdr:to>
    <xdr:sp macro="" textlink="">
      <xdr:nvSpPr>
        <xdr:cNvPr id="110" name="Text Box 469"/>
        <xdr:cNvSpPr txBox="1">
          <a:spLocks noChangeArrowheads="1"/>
        </xdr:cNvSpPr>
      </xdr:nvSpPr>
      <xdr:spPr bwMode="auto">
        <a:xfrm>
          <a:off x="3781425" y="4548187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9525</xdr:colOff>
      <xdr:row>205</xdr:row>
      <xdr:rowOff>19050</xdr:rowOff>
    </xdr:from>
    <xdr:to>
      <xdr:col>3</xdr:col>
      <xdr:colOff>257175</xdr:colOff>
      <xdr:row>207</xdr:row>
      <xdr:rowOff>209550</xdr:rowOff>
    </xdr:to>
    <xdr:sp macro="" textlink="">
      <xdr:nvSpPr>
        <xdr:cNvPr id="111" name="Text Box 491"/>
        <xdr:cNvSpPr txBox="1">
          <a:spLocks noChangeArrowheads="1"/>
        </xdr:cNvSpPr>
      </xdr:nvSpPr>
      <xdr:spPr bwMode="auto">
        <a:xfrm>
          <a:off x="1152525" y="470820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5</xdr:col>
      <xdr:colOff>9525</xdr:colOff>
      <xdr:row>204</xdr:row>
      <xdr:rowOff>266700</xdr:rowOff>
    </xdr:from>
    <xdr:to>
      <xdr:col>5</xdr:col>
      <xdr:colOff>314325</xdr:colOff>
      <xdr:row>207</xdr:row>
      <xdr:rowOff>171450</xdr:rowOff>
    </xdr:to>
    <xdr:sp macro="" textlink="">
      <xdr:nvSpPr>
        <xdr:cNvPr id="112" name="Text Box 492"/>
        <xdr:cNvSpPr txBox="1">
          <a:spLocks noChangeArrowheads="1"/>
        </xdr:cNvSpPr>
      </xdr:nvSpPr>
      <xdr:spPr bwMode="auto">
        <a:xfrm>
          <a:off x="1819275" y="47063025"/>
          <a:ext cx="304800" cy="4381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9525</xdr:colOff>
      <xdr:row>205</xdr:row>
      <xdr:rowOff>19050</xdr:rowOff>
    </xdr:from>
    <xdr:to>
      <xdr:col>7</xdr:col>
      <xdr:colOff>257175</xdr:colOff>
      <xdr:row>207</xdr:row>
      <xdr:rowOff>209550</xdr:rowOff>
    </xdr:to>
    <xdr:sp macro="" textlink="">
      <xdr:nvSpPr>
        <xdr:cNvPr id="113" name="Text Box 493"/>
        <xdr:cNvSpPr txBox="1">
          <a:spLocks noChangeArrowheads="1"/>
        </xdr:cNvSpPr>
      </xdr:nvSpPr>
      <xdr:spPr bwMode="auto">
        <a:xfrm>
          <a:off x="2552700" y="470820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9</xdr:col>
      <xdr:colOff>9525</xdr:colOff>
      <xdr:row>205</xdr:row>
      <xdr:rowOff>28575</xdr:rowOff>
    </xdr:from>
    <xdr:to>
      <xdr:col>10</xdr:col>
      <xdr:colOff>0</xdr:colOff>
      <xdr:row>207</xdr:row>
      <xdr:rowOff>219075</xdr:rowOff>
    </xdr:to>
    <xdr:sp macro="" textlink="">
      <xdr:nvSpPr>
        <xdr:cNvPr id="114" name="Text Box 494"/>
        <xdr:cNvSpPr txBox="1">
          <a:spLocks noChangeArrowheads="1"/>
        </xdr:cNvSpPr>
      </xdr:nvSpPr>
      <xdr:spPr bwMode="auto">
        <a:xfrm>
          <a:off x="3133725" y="47091600"/>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19050</xdr:colOff>
      <xdr:row>205</xdr:row>
      <xdr:rowOff>57150</xdr:rowOff>
    </xdr:from>
    <xdr:to>
      <xdr:col>10</xdr:col>
      <xdr:colOff>9525</xdr:colOff>
      <xdr:row>208</xdr:row>
      <xdr:rowOff>0</xdr:rowOff>
    </xdr:to>
    <xdr:sp macro="" textlink="">
      <xdr:nvSpPr>
        <xdr:cNvPr id="115" name="Text Box 495"/>
        <xdr:cNvSpPr txBox="1">
          <a:spLocks noChangeArrowheads="1"/>
        </xdr:cNvSpPr>
      </xdr:nvSpPr>
      <xdr:spPr bwMode="auto">
        <a:xfrm>
          <a:off x="3143250" y="4712017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19050</xdr:colOff>
      <xdr:row>205</xdr:row>
      <xdr:rowOff>57150</xdr:rowOff>
    </xdr:from>
    <xdr:to>
      <xdr:col>10</xdr:col>
      <xdr:colOff>9525</xdr:colOff>
      <xdr:row>208</xdr:row>
      <xdr:rowOff>0</xdr:rowOff>
    </xdr:to>
    <xdr:sp macro="" textlink="">
      <xdr:nvSpPr>
        <xdr:cNvPr id="116" name="Text Box 496"/>
        <xdr:cNvSpPr txBox="1">
          <a:spLocks noChangeArrowheads="1"/>
        </xdr:cNvSpPr>
      </xdr:nvSpPr>
      <xdr:spPr bwMode="auto">
        <a:xfrm>
          <a:off x="3143250" y="4712017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0</xdr:colOff>
      <xdr:row>205</xdr:row>
      <xdr:rowOff>19050</xdr:rowOff>
    </xdr:from>
    <xdr:to>
      <xdr:col>12</xdr:col>
      <xdr:colOff>38100</xdr:colOff>
      <xdr:row>207</xdr:row>
      <xdr:rowOff>209550</xdr:rowOff>
    </xdr:to>
    <xdr:sp macro="" textlink="">
      <xdr:nvSpPr>
        <xdr:cNvPr id="117" name="Text Box 497"/>
        <xdr:cNvSpPr txBox="1">
          <a:spLocks noChangeArrowheads="1"/>
        </xdr:cNvSpPr>
      </xdr:nvSpPr>
      <xdr:spPr bwMode="auto">
        <a:xfrm>
          <a:off x="3781425" y="4708207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9525</xdr:colOff>
      <xdr:row>213</xdr:row>
      <xdr:rowOff>19050</xdr:rowOff>
    </xdr:from>
    <xdr:to>
      <xdr:col>3</xdr:col>
      <xdr:colOff>257175</xdr:colOff>
      <xdr:row>215</xdr:row>
      <xdr:rowOff>209550</xdr:rowOff>
    </xdr:to>
    <xdr:sp macro="" textlink="">
      <xdr:nvSpPr>
        <xdr:cNvPr id="118" name="Text Box 507"/>
        <xdr:cNvSpPr txBox="1">
          <a:spLocks noChangeArrowheads="1"/>
        </xdr:cNvSpPr>
      </xdr:nvSpPr>
      <xdr:spPr bwMode="auto">
        <a:xfrm>
          <a:off x="1152525" y="486822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5</xdr:col>
      <xdr:colOff>9525</xdr:colOff>
      <xdr:row>212</xdr:row>
      <xdr:rowOff>266700</xdr:rowOff>
    </xdr:from>
    <xdr:to>
      <xdr:col>5</xdr:col>
      <xdr:colOff>314325</xdr:colOff>
      <xdr:row>215</xdr:row>
      <xdr:rowOff>171450</xdr:rowOff>
    </xdr:to>
    <xdr:sp macro="" textlink="">
      <xdr:nvSpPr>
        <xdr:cNvPr id="119" name="Text Box 508"/>
        <xdr:cNvSpPr txBox="1">
          <a:spLocks noChangeArrowheads="1"/>
        </xdr:cNvSpPr>
      </xdr:nvSpPr>
      <xdr:spPr bwMode="auto">
        <a:xfrm>
          <a:off x="1819275" y="48663225"/>
          <a:ext cx="304800" cy="4381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9525</xdr:colOff>
      <xdr:row>213</xdr:row>
      <xdr:rowOff>19050</xdr:rowOff>
    </xdr:from>
    <xdr:to>
      <xdr:col>7</xdr:col>
      <xdr:colOff>257175</xdr:colOff>
      <xdr:row>215</xdr:row>
      <xdr:rowOff>209550</xdr:rowOff>
    </xdr:to>
    <xdr:sp macro="" textlink="">
      <xdr:nvSpPr>
        <xdr:cNvPr id="120" name="Text Box 509"/>
        <xdr:cNvSpPr txBox="1">
          <a:spLocks noChangeArrowheads="1"/>
        </xdr:cNvSpPr>
      </xdr:nvSpPr>
      <xdr:spPr bwMode="auto">
        <a:xfrm>
          <a:off x="2552700" y="486822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9</xdr:col>
      <xdr:colOff>9525</xdr:colOff>
      <xdr:row>213</xdr:row>
      <xdr:rowOff>28575</xdr:rowOff>
    </xdr:from>
    <xdr:to>
      <xdr:col>10</xdr:col>
      <xdr:colOff>0</xdr:colOff>
      <xdr:row>215</xdr:row>
      <xdr:rowOff>219075</xdr:rowOff>
    </xdr:to>
    <xdr:sp macro="" textlink="">
      <xdr:nvSpPr>
        <xdr:cNvPr id="121" name="Text Box 510"/>
        <xdr:cNvSpPr txBox="1">
          <a:spLocks noChangeArrowheads="1"/>
        </xdr:cNvSpPr>
      </xdr:nvSpPr>
      <xdr:spPr bwMode="auto">
        <a:xfrm>
          <a:off x="3133725" y="48691800"/>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19050</xdr:colOff>
      <xdr:row>213</xdr:row>
      <xdr:rowOff>57150</xdr:rowOff>
    </xdr:from>
    <xdr:to>
      <xdr:col>10</xdr:col>
      <xdr:colOff>9525</xdr:colOff>
      <xdr:row>216</xdr:row>
      <xdr:rowOff>0</xdr:rowOff>
    </xdr:to>
    <xdr:sp macro="" textlink="">
      <xdr:nvSpPr>
        <xdr:cNvPr id="122" name="Text Box 511"/>
        <xdr:cNvSpPr txBox="1">
          <a:spLocks noChangeArrowheads="1"/>
        </xdr:cNvSpPr>
      </xdr:nvSpPr>
      <xdr:spPr bwMode="auto">
        <a:xfrm>
          <a:off x="3143250" y="4872037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19050</xdr:colOff>
      <xdr:row>213</xdr:row>
      <xdr:rowOff>57150</xdr:rowOff>
    </xdr:from>
    <xdr:to>
      <xdr:col>10</xdr:col>
      <xdr:colOff>9525</xdr:colOff>
      <xdr:row>216</xdr:row>
      <xdr:rowOff>0</xdr:rowOff>
    </xdr:to>
    <xdr:sp macro="" textlink="">
      <xdr:nvSpPr>
        <xdr:cNvPr id="123" name="Text Box 512"/>
        <xdr:cNvSpPr txBox="1">
          <a:spLocks noChangeArrowheads="1"/>
        </xdr:cNvSpPr>
      </xdr:nvSpPr>
      <xdr:spPr bwMode="auto">
        <a:xfrm>
          <a:off x="3143250" y="4872037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0</xdr:colOff>
      <xdr:row>213</xdr:row>
      <xdr:rowOff>19050</xdr:rowOff>
    </xdr:from>
    <xdr:to>
      <xdr:col>12</xdr:col>
      <xdr:colOff>38100</xdr:colOff>
      <xdr:row>215</xdr:row>
      <xdr:rowOff>209550</xdr:rowOff>
    </xdr:to>
    <xdr:sp macro="" textlink="">
      <xdr:nvSpPr>
        <xdr:cNvPr id="124" name="Text Box 513"/>
        <xdr:cNvSpPr txBox="1">
          <a:spLocks noChangeArrowheads="1"/>
        </xdr:cNvSpPr>
      </xdr:nvSpPr>
      <xdr:spPr bwMode="auto">
        <a:xfrm>
          <a:off x="3781425" y="4868227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0</xdr:colOff>
      <xdr:row>213</xdr:row>
      <xdr:rowOff>19050</xdr:rowOff>
    </xdr:from>
    <xdr:to>
      <xdr:col>12</xdr:col>
      <xdr:colOff>38100</xdr:colOff>
      <xdr:row>215</xdr:row>
      <xdr:rowOff>209550</xdr:rowOff>
    </xdr:to>
    <xdr:sp macro="" textlink="">
      <xdr:nvSpPr>
        <xdr:cNvPr id="125" name="Text Box 523"/>
        <xdr:cNvSpPr txBox="1">
          <a:spLocks noChangeArrowheads="1"/>
        </xdr:cNvSpPr>
      </xdr:nvSpPr>
      <xdr:spPr bwMode="auto">
        <a:xfrm>
          <a:off x="3781425" y="4868227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15</xdr:col>
      <xdr:colOff>171450</xdr:colOff>
      <xdr:row>220</xdr:row>
      <xdr:rowOff>257175</xdr:rowOff>
    </xdr:from>
    <xdr:to>
      <xdr:col>19</xdr:col>
      <xdr:colOff>142875</xdr:colOff>
      <xdr:row>222</xdr:row>
      <xdr:rowOff>66675</xdr:rowOff>
    </xdr:to>
    <xdr:sp macro="" textlink="">
      <xdr:nvSpPr>
        <xdr:cNvPr id="126" name="AutoShape 524" descr="Bouquet">
          <a:hlinkClick xmlns:r="http://schemas.openxmlformats.org/officeDocument/2006/relationships" r:id="rId11"/>
        </xdr:cNvPr>
        <xdr:cNvSpPr>
          <a:spLocks noChangeArrowheads="1"/>
        </xdr:cNvSpPr>
      </xdr:nvSpPr>
      <xdr:spPr bwMode="auto">
        <a:xfrm>
          <a:off x="5019675" y="50263425"/>
          <a:ext cx="1695450" cy="390525"/>
        </a:xfrm>
        <a:prstGeom prst="ribbon">
          <a:avLst>
            <a:gd name="adj1" fmla="val 12500"/>
            <a:gd name="adj2" fmla="val 50000"/>
          </a:avLst>
        </a:prstGeom>
        <a:blipFill dpi="0" rotWithShape="0">
          <a:blip xmlns:r="http://schemas.openxmlformats.org/officeDocument/2006/relationships" r:embed="rId7" cstate="print"/>
          <a:srcRect/>
          <a:tile tx="0" ty="0" sx="100000" sy="100000" flip="none" algn="tl"/>
        </a:blipFill>
        <a:ln w="9525">
          <a:solidFill>
            <a:srgbClr val="000000"/>
          </a:solidFill>
          <a:round/>
          <a:headEnd/>
          <a:tailEnd/>
        </a:ln>
      </xdr:spPr>
      <xdr:txBody>
        <a:bodyPr vertOverflow="clip" wrap="square" lIns="27432" tIns="36576" rIns="27432" bIns="36576" anchor="ctr" upright="1"/>
        <a:lstStyle/>
        <a:p>
          <a:pPr algn="ctr" rtl="0">
            <a:defRPr sz="1000"/>
          </a:pPr>
          <a:r>
            <a:rPr lang="el-GR" sz="1000" b="1" i="0" strike="noStrike">
              <a:solidFill>
                <a:srgbClr val="000000"/>
              </a:solidFill>
              <a:latin typeface="Comic Sans MS"/>
            </a:rPr>
            <a:t>ΕΠΙΣΤΡΟΦΗ</a:t>
          </a:r>
        </a:p>
      </xdr:txBody>
    </xdr:sp>
    <xdr:clientData/>
  </xdr:twoCellAnchor>
  <xdr:twoCellAnchor>
    <xdr:from>
      <xdr:col>10</xdr:col>
      <xdr:colOff>190500</xdr:colOff>
      <xdr:row>7</xdr:row>
      <xdr:rowOff>28575</xdr:rowOff>
    </xdr:from>
    <xdr:to>
      <xdr:col>13</xdr:col>
      <xdr:colOff>238125</xdr:colOff>
      <xdr:row>11</xdr:row>
      <xdr:rowOff>47625</xdr:rowOff>
    </xdr:to>
    <xdr:pic>
      <xdr:nvPicPr>
        <xdr:cNvPr id="127" name="Picture 525"/>
        <xdr:cNvPicPr>
          <a:picLocks noChangeAspect="1" noChangeArrowheads="1"/>
        </xdr:cNvPicPr>
      </xdr:nvPicPr>
      <xdr:blipFill>
        <a:blip xmlns:r="http://schemas.openxmlformats.org/officeDocument/2006/relationships" r:embed="rId8" cstate="print"/>
        <a:srcRect/>
        <a:stretch>
          <a:fillRect/>
        </a:stretch>
      </xdr:blipFill>
      <xdr:spPr bwMode="auto">
        <a:xfrm>
          <a:off x="3629025" y="2333625"/>
          <a:ext cx="904875" cy="1276350"/>
        </a:xfrm>
        <a:prstGeom prst="rect">
          <a:avLst/>
        </a:prstGeom>
        <a:noFill/>
        <a:ln w="9525">
          <a:noFill/>
          <a:miter lim="800000"/>
          <a:headEnd/>
          <a:tailEnd/>
        </a:ln>
      </xdr:spPr>
    </xdr:pic>
    <xdr:clientData/>
  </xdr:twoCellAnchor>
  <xdr:twoCellAnchor>
    <xdr:from>
      <xdr:col>3</xdr:col>
      <xdr:colOff>76200</xdr:colOff>
      <xdr:row>237</xdr:row>
      <xdr:rowOff>57150</xdr:rowOff>
    </xdr:from>
    <xdr:to>
      <xdr:col>3</xdr:col>
      <xdr:colOff>323850</xdr:colOff>
      <xdr:row>240</xdr:row>
      <xdr:rowOff>0</xdr:rowOff>
    </xdr:to>
    <xdr:sp macro="" textlink="">
      <xdr:nvSpPr>
        <xdr:cNvPr id="128" name="Text Box 526"/>
        <xdr:cNvSpPr txBox="1">
          <a:spLocks noChangeArrowheads="1"/>
        </xdr:cNvSpPr>
      </xdr:nvSpPr>
      <xdr:spPr bwMode="auto">
        <a:xfrm>
          <a:off x="1219200" y="5399722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6</xdr:col>
      <xdr:colOff>9525</xdr:colOff>
      <xdr:row>237</xdr:row>
      <xdr:rowOff>19050</xdr:rowOff>
    </xdr:from>
    <xdr:to>
      <xdr:col>6</xdr:col>
      <xdr:colOff>314325</xdr:colOff>
      <xdr:row>239</xdr:row>
      <xdr:rowOff>190500</xdr:rowOff>
    </xdr:to>
    <xdr:sp macro="" textlink="">
      <xdr:nvSpPr>
        <xdr:cNvPr id="129" name="Text Box 527"/>
        <xdr:cNvSpPr txBox="1">
          <a:spLocks noChangeArrowheads="1"/>
        </xdr:cNvSpPr>
      </xdr:nvSpPr>
      <xdr:spPr bwMode="auto">
        <a:xfrm>
          <a:off x="2200275" y="53959125"/>
          <a:ext cx="304800" cy="4381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19050</xdr:colOff>
      <xdr:row>237</xdr:row>
      <xdr:rowOff>28575</xdr:rowOff>
    </xdr:from>
    <xdr:to>
      <xdr:col>8</xdr:col>
      <xdr:colOff>266700</xdr:colOff>
      <xdr:row>239</xdr:row>
      <xdr:rowOff>219075</xdr:rowOff>
    </xdr:to>
    <xdr:sp macro="" textlink="">
      <xdr:nvSpPr>
        <xdr:cNvPr id="130" name="Text Box 528"/>
        <xdr:cNvSpPr txBox="1">
          <a:spLocks noChangeArrowheads="1"/>
        </xdr:cNvSpPr>
      </xdr:nvSpPr>
      <xdr:spPr bwMode="auto">
        <a:xfrm>
          <a:off x="2847975" y="53968650"/>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10</xdr:col>
      <xdr:colOff>9525</xdr:colOff>
      <xdr:row>237</xdr:row>
      <xdr:rowOff>57150</xdr:rowOff>
    </xdr:from>
    <xdr:to>
      <xdr:col>10</xdr:col>
      <xdr:colOff>314325</xdr:colOff>
      <xdr:row>239</xdr:row>
      <xdr:rowOff>228600</xdr:rowOff>
    </xdr:to>
    <xdr:sp macro="" textlink="">
      <xdr:nvSpPr>
        <xdr:cNvPr id="131" name="Text Box 534"/>
        <xdr:cNvSpPr txBox="1">
          <a:spLocks noChangeArrowheads="1"/>
        </xdr:cNvSpPr>
      </xdr:nvSpPr>
      <xdr:spPr bwMode="auto">
        <a:xfrm>
          <a:off x="3448050" y="53997225"/>
          <a:ext cx="304800" cy="4381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0</xdr:colOff>
      <xdr:row>237</xdr:row>
      <xdr:rowOff>19050</xdr:rowOff>
    </xdr:from>
    <xdr:to>
      <xdr:col>13</xdr:col>
      <xdr:colOff>38100</xdr:colOff>
      <xdr:row>239</xdr:row>
      <xdr:rowOff>209550</xdr:rowOff>
    </xdr:to>
    <xdr:sp macro="" textlink="">
      <xdr:nvSpPr>
        <xdr:cNvPr id="132" name="Text Box 538"/>
        <xdr:cNvSpPr txBox="1">
          <a:spLocks noChangeArrowheads="1"/>
        </xdr:cNvSpPr>
      </xdr:nvSpPr>
      <xdr:spPr bwMode="auto">
        <a:xfrm>
          <a:off x="4048125" y="53959125"/>
          <a:ext cx="2857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0</xdr:colOff>
      <xdr:row>237</xdr:row>
      <xdr:rowOff>19050</xdr:rowOff>
    </xdr:from>
    <xdr:to>
      <xdr:col>13</xdr:col>
      <xdr:colOff>38100</xdr:colOff>
      <xdr:row>239</xdr:row>
      <xdr:rowOff>209550</xdr:rowOff>
    </xdr:to>
    <xdr:sp macro="" textlink="">
      <xdr:nvSpPr>
        <xdr:cNvPr id="133" name="Text Box 539"/>
        <xdr:cNvSpPr txBox="1">
          <a:spLocks noChangeArrowheads="1"/>
        </xdr:cNvSpPr>
      </xdr:nvSpPr>
      <xdr:spPr bwMode="auto">
        <a:xfrm>
          <a:off x="4048125" y="53959125"/>
          <a:ext cx="2857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76200</xdr:colOff>
      <xdr:row>244</xdr:row>
      <xdr:rowOff>57150</xdr:rowOff>
    </xdr:from>
    <xdr:to>
      <xdr:col>3</xdr:col>
      <xdr:colOff>323850</xdr:colOff>
      <xdr:row>247</xdr:row>
      <xdr:rowOff>0</xdr:rowOff>
    </xdr:to>
    <xdr:sp macro="" textlink="">
      <xdr:nvSpPr>
        <xdr:cNvPr id="134" name="Text Box 554"/>
        <xdr:cNvSpPr txBox="1">
          <a:spLocks noChangeArrowheads="1"/>
        </xdr:cNvSpPr>
      </xdr:nvSpPr>
      <xdr:spPr bwMode="auto">
        <a:xfrm>
          <a:off x="1219200" y="55283100"/>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6</xdr:col>
      <xdr:colOff>9525</xdr:colOff>
      <xdr:row>244</xdr:row>
      <xdr:rowOff>19050</xdr:rowOff>
    </xdr:from>
    <xdr:to>
      <xdr:col>6</xdr:col>
      <xdr:colOff>314325</xdr:colOff>
      <xdr:row>246</xdr:row>
      <xdr:rowOff>190500</xdr:rowOff>
    </xdr:to>
    <xdr:sp macro="" textlink="">
      <xdr:nvSpPr>
        <xdr:cNvPr id="135" name="Text Box 555"/>
        <xdr:cNvSpPr txBox="1">
          <a:spLocks noChangeArrowheads="1"/>
        </xdr:cNvSpPr>
      </xdr:nvSpPr>
      <xdr:spPr bwMode="auto">
        <a:xfrm>
          <a:off x="2200275" y="55245000"/>
          <a:ext cx="304800" cy="4381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19050</xdr:colOff>
      <xdr:row>244</xdr:row>
      <xdr:rowOff>28575</xdr:rowOff>
    </xdr:from>
    <xdr:to>
      <xdr:col>8</xdr:col>
      <xdr:colOff>266700</xdr:colOff>
      <xdr:row>246</xdr:row>
      <xdr:rowOff>219075</xdr:rowOff>
    </xdr:to>
    <xdr:sp macro="" textlink="">
      <xdr:nvSpPr>
        <xdr:cNvPr id="136" name="Text Box 556"/>
        <xdr:cNvSpPr txBox="1">
          <a:spLocks noChangeArrowheads="1"/>
        </xdr:cNvSpPr>
      </xdr:nvSpPr>
      <xdr:spPr bwMode="auto">
        <a:xfrm>
          <a:off x="2847975" y="5525452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10</xdr:col>
      <xdr:colOff>9525</xdr:colOff>
      <xdr:row>244</xdr:row>
      <xdr:rowOff>57150</xdr:rowOff>
    </xdr:from>
    <xdr:to>
      <xdr:col>10</xdr:col>
      <xdr:colOff>314325</xdr:colOff>
      <xdr:row>246</xdr:row>
      <xdr:rowOff>228600</xdr:rowOff>
    </xdr:to>
    <xdr:sp macro="" textlink="">
      <xdr:nvSpPr>
        <xdr:cNvPr id="137" name="Text Box 557"/>
        <xdr:cNvSpPr txBox="1">
          <a:spLocks noChangeArrowheads="1"/>
        </xdr:cNvSpPr>
      </xdr:nvSpPr>
      <xdr:spPr bwMode="auto">
        <a:xfrm>
          <a:off x="3448050" y="55283100"/>
          <a:ext cx="304800" cy="4381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0</xdr:colOff>
      <xdr:row>244</xdr:row>
      <xdr:rowOff>19050</xdr:rowOff>
    </xdr:from>
    <xdr:to>
      <xdr:col>13</xdr:col>
      <xdr:colOff>38100</xdr:colOff>
      <xdr:row>246</xdr:row>
      <xdr:rowOff>209550</xdr:rowOff>
    </xdr:to>
    <xdr:sp macro="" textlink="">
      <xdr:nvSpPr>
        <xdr:cNvPr id="138" name="Text Box 558"/>
        <xdr:cNvSpPr txBox="1">
          <a:spLocks noChangeArrowheads="1"/>
        </xdr:cNvSpPr>
      </xdr:nvSpPr>
      <xdr:spPr bwMode="auto">
        <a:xfrm>
          <a:off x="4048125" y="55245000"/>
          <a:ext cx="2857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0</xdr:colOff>
      <xdr:row>244</xdr:row>
      <xdr:rowOff>19050</xdr:rowOff>
    </xdr:from>
    <xdr:to>
      <xdr:col>13</xdr:col>
      <xdr:colOff>38100</xdr:colOff>
      <xdr:row>246</xdr:row>
      <xdr:rowOff>209550</xdr:rowOff>
    </xdr:to>
    <xdr:sp macro="" textlink="">
      <xdr:nvSpPr>
        <xdr:cNvPr id="139" name="Text Box 559"/>
        <xdr:cNvSpPr txBox="1">
          <a:spLocks noChangeArrowheads="1"/>
        </xdr:cNvSpPr>
      </xdr:nvSpPr>
      <xdr:spPr bwMode="auto">
        <a:xfrm>
          <a:off x="4048125" y="55245000"/>
          <a:ext cx="2857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76200</xdr:colOff>
      <xdr:row>251</xdr:row>
      <xdr:rowOff>57150</xdr:rowOff>
    </xdr:from>
    <xdr:to>
      <xdr:col>3</xdr:col>
      <xdr:colOff>323850</xdr:colOff>
      <xdr:row>254</xdr:row>
      <xdr:rowOff>0</xdr:rowOff>
    </xdr:to>
    <xdr:sp macro="" textlink="">
      <xdr:nvSpPr>
        <xdr:cNvPr id="140" name="Text Box 568"/>
        <xdr:cNvSpPr txBox="1">
          <a:spLocks noChangeArrowheads="1"/>
        </xdr:cNvSpPr>
      </xdr:nvSpPr>
      <xdr:spPr bwMode="auto">
        <a:xfrm>
          <a:off x="1219200" y="565689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6</xdr:col>
      <xdr:colOff>9525</xdr:colOff>
      <xdr:row>251</xdr:row>
      <xdr:rowOff>19050</xdr:rowOff>
    </xdr:from>
    <xdr:to>
      <xdr:col>6</xdr:col>
      <xdr:colOff>314325</xdr:colOff>
      <xdr:row>253</xdr:row>
      <xdr:rowOff>190500</xdr:rowOff>
    </xdr:to>
    <xdr:sp macro="" textlink="">
      <xdr:nvSpPr>
        <xdr:cNvPr id="141" name="Text Box 569"/>
        <xdr:cNvSpPr txBox="1">
          <a:spLocks noChangeArrowheads="1"/>
        </xdr:cNvSpPr>
      </xdr:nvSpPr>
      <xdr:spPr bwMode="auto">
        <a:xfrm>
          <a:off x="2200275" y="56530875"/>
          <a:ext cx="304800" cy="4381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19050</xdr:colOff>
      <xdr:row>251</xdr:row>
      <xdr:rowOff>28575</xdr:rowOff>
    </xdr:from>
    <xdr:to>
      <xdr:col>8</xdr:col>
      <xdr:colOff>266700</xdr:colOff>
      <xdr:row>253</xdr:row>
      <xdr:rowOff>219075</xdr:rowOff>
    </xdr:to>
    <xdr:sp macro="" textlink="">
      <xdr:nvSpPr>
        <xdr:cNvPr id="142" name="Text Box 570"/>
        <xdr:cNvSpPr txBox="1">
          <a:spLocks noChangeArrowheads="1"/>
        </xdr:cNvSpPr>
      </xdr:nvSpPr>
      <xdr:spPr bwMode="auto">
        <a:xfrm>
          <a:off x="2847975" y="56540400"/>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10</xdr:col>
      <xdr:colOff>9525</xdr:colOff>
      <xdr:row>251</xdr:row>
      <xdr:rowOff>57150</xdr:rowOff>
    </xdr:from>
    <xdr:to>
      <xdr:col>10</xdr:col>
      <xdr:colOff>314325</xdr:colOff>
      <xdr:row>253</xdr:row>
      <xdr:rowOff>228600</xdr:rowOff>
    </xdr:to>
    <xdr:sp macro="" textlink="">
      <xdr:nvSpPr>
        <xdr:cNvPr id="143" name="Text Box 571"/>
        <xdr:cNvSpPr txBox="1">
          <a:spLocks noChangeArrowheads="1"/>
        </xdr:cNvSpPr>
      </xdr:nvSpPr>
      <xdr:spPr bwMode="auto">
        <a:xfrm>
          <a:off x="3448050" y="56568975"/>
          <a:ext cx="304800" cy="4381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0</xdr:colOff>
      <xdr:row>251</xdr:row>
      <xdr:rowOff>19050</xdr:rowOff>
    </xdr:from>
    <xdr:to>
      <xdr:col>13</xdr:col>
      <xdr:colOff>38100</xdr:colOff>
      <xdr:row>253</xdr:row>
      <xdr:rowOff>209550</xdr:rowOff>
    </xdr:to>
    <xdr:sp macro="" textlink="">
      <xdr:nvSpPr>
        <xdr:cNvPr id="144" name="Text Box 572"/>
        <xdr:cNvSpPr txBox="1">
          <a:spLocks noChangeArrowheads="1"/>
        </xdr:cNvSpPr>
      </xdr:nvSpPr>
      <xdr:spPr bwMode="auto">
        <a:xfrm>
          <a:off x="4048125" y="56530875"/>
          <a:ext cx="2857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76200</xdr:colOff>
      <xdr:row>258</xdr:row>
      <xdr:rowOff>57150</xdr:rowOff>
    </xdr:from>
    <xdr:to>
      <xdr:col>3</xdr:col>
      <xdr:colOff>323850</xdr:colOff>
      <xdr:row>261</xdr:row>
      <xdr:rowOff>0</xdr:rowOff>
    </xdr:to>
    <xdr:sp macro="" textlink="">
      <xdr:nvSpPr>
        <xdr:cNvPr id="145" name="Text Box 574"/>
        <xdr:cNvSpPr txBox="1">
          <a:spLocks noChangeArrowheads="1"/>
        </xdr:cNvSpPr>
      </xdr:nvSpPr>
      <xdr:spPr bwMode="auto">
        <a:xfrm>
          <a:off x="1219200" y="57854850"/>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6</xdr:col>
      <xdr:colOff>9525</xdr:colOff>
      <xdr:row>258</xdr:row>
      <xdr:rowOff>19050</xdr:rowOff>
    </xdr:from>
    <xdr:to>
      <xdr:col>6</xdr:col>
      <xdr:colOff>314325</xdr:colOff>
      <xdr:row>260</xdr:row>
      <xdr:rowOff>190500</xdr:rowOff>
    </xdr:to>
    <xdr:sp macro="" textlink="">
      <xdr:nvSpPr>
        <xdr:cNvPr id="146" name="Text Box 575"/>
        <xdr:cNvSpPr txBox="1">
          <a:spLocks noChangeArrowheads="1"/>
        </xdr:cNvSpPr>
      </xdr:nvSpPr>
      <xdr:spPr bwMode="auto">
        <a:xfrm>
          <a:off x="2200275" y="57816750"/>
          <a:ext cx="304800" cy="4381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19050</xdr:colOff>
      <xdr:row>258</xdr:row>
      <xdr:rowOff>28575</xdr:rowOff>
    </xdr:from>
    <xdr:to>
      <xdr:col>8</xdr:col>
      <xdr:colOff>266700</xdr:colOff>
      <xdr:row>260</xdr:row>
      <xdr:rowOff>219075</xdr:rowOff>
    </xdr:to>
    <xdr:sp macro="" textlink="">
      <xdr:nvSpPr>
        <xdr:cNvPr id="147" name="Text Box 576"/>
        <xdr:cNvSpPr txBox="1">
          <a:spLocks noChangeArrowheads="1"/>
        </xdr:cNvSpPr>
      </xdr:nvSpPr>
      <xdr:spPr bwMode="auto">
        <a:xfrm>
          <a:off x="2847975" y="578262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10</xdr:col>
      <xdr:colOff>9525</xdr:colOff>
      <xdr:row>258</xdr:row>
      <xdr:rowOff>57150</xdr:rowOff>
    </xdr:from>
    <xdr:to>
      <xdr:col>10</xdr:col>
      <xdr:colOff>314325</xdr:colOff>
      <xdr:row>260</xdr:row>
      <xdr:rowOff>228600</xdr:rowOff>
    </xdr:to>
    <xdr:sp macro="" textlink="">
      <xdr:nvSpPr>
        <xdr:cNvPr id="148" name="Text Box 577"/>
        <xdr:cNvSpPr txBox="1">
          <a:spLocks noChangeArrowheads="1"/>
        </xdr:cNvSpPr>
      </xdr:nvSpPr>
      <xdr:spPr bwMode="auto">
        <a:xfrm>
          <a:off x="3448050" y="57854850"/>
          <a:ext cx="304800" cy="4381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0</xdr:colOff>
      <xdr:row>258</xdr:row>
      <xdr:rowOff>19050</xdr:rowOff>
    </xdr:from>
    <xdr:to>
      <xdr:col>13</xdr:col>
      <xdr:colOff>38100</xdr:colOff>
      <xdr:row>260</xdr:row>
      <xdr:rowOff>209550</xdr:rowOff>
    </xdr:to>
    <xdr:sp macro="" textlink="">
      <xdr:nvSpPr>
        <xdr:cNvPr id="149" name="Text Box 578"/>
        <xdr:cNvSpPr txBox="1">
          <a:spLocks noChangeArrowheads="1"/>
        </xdr:cNvSpPr>
      </xdr:nvSpPr>
      <xdr:spPr bwMode="auto">
        <a:xfrm>
          <a:off x="4048125" y="57816750"/>
          <a:ext cx="2857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0</xdr:colOff>
      <xdr:row>258</xdr:row>
      <xdr:rowOff>19050</xdr:rowOff>
    </xdr:from>
    <xdr:to>
      <xdr:col>13</xdr:col>
      <xdr:colOff>38100</xdr:colOff>
      <xdr:row>260</xdr:row>
      <xdr:rowOff>209550</xdr:rowOff>
    </xdr:to>
    <xdr:sp macro="" textlink="">
      <xdr:nvSpPr>
        <xdr:cNvPr id="150" name="Text Box 579"/>
        <xdr:cNvSpPr txBox="1">
          <a:spLocks noChangeArrowheads="1"/>
        </xdr:cNvSpPr>
      </xdr:nvSpPr>
      <xdr:spPr bwMode="auto">
        <a:xfrm>
          <a:off x="4048125" y="57816750"/>
          <a:ext cx="2857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0</xdr:colOff>
      <xdr:row>258</xdr:row>
      <xdr:rowOff>19050</xdr:rowOff>
    </xdr:from>
    <xdr:to>
      <xdr:col>13</xdr:col>
      <xdr:colOff>38100</xdr:colOff>
      <xdr:row>260</xdr:row>
      <xdr:rowOff>209550</xdr:rowOff>
    </xdr:to>
    <xdr:sp macro="" textlink="">
      <xdr:nvSpPr>
        <xdr:cNvPr id="151" name="Text Box 596"/>
        <xdr:cNvSpPr txBox="1">
          <a:spLocks noChangeArrowheads="1"/>
        </xdr:cNvSpPr>
      </xdr:nvSpPr>
      <xdr:spPr bwMode="auto">
        <a:xfrm>
          <a:off x="4048125" y="57816750"/>
          <a:ext cx="2857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76200</xdr:colOff>
      <xdr:row>265</xdr:row>
      <xdr:rowOff>57150</xdr:rowOff>
    </xdr:from>
    <xdr:to>
      <xdr:col>3</xdr:col>
      <xdr:colOff>323850</xdr:colOff>
      <xdr:row>268</xdr:row>
      <xdr:rowOff>0</xdr:rowOff>
    </xdr:to>
    <xdr:sp macro="" textlink="">
      <xdr:nvSpPr>
        <xdr:cNvPr id="152" name="Text Box 598"/>
        <xdr:cNvSpPr txBox="1">
          <a:spLocks noChangeArrowheads="1"/>
        </xdr:cNvSpPr>
      </xdr:nvSpPr>
      <xdr:spPr bwMode="auto">
        <a:xfrm>
          <a:off x="1219200" y="5914072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6</xdr:col>
      <xdr:colOff>9525</xdr:colOff>
      <xdr:row>265</xdr:row>
      <xdr:rowOff>19050</xdr:rowOff>
    </xdr:from>
    <xdr:to>
      <xdr:col>6</xdr:col>
      <xdr:colOff>314325</xdr:colOff>
      <xdr:row>267</xdr:row>
      <xdr:rowOff>190500</xdr:rowOff>
    </xdr:to>
    <xdr:sp macro="" textlink="">
      <xdr:nvSpPr>
        <xdr:cNvPr id="153" name="Text Box 599"/>
        <xdr:cNvSpPr txBox="1">
          <a:spLocks noChangeArrowheads="1"/>
        </xdr:cNvSpPr>
      </xdr:nvSpPr>
      <xdr:spPr bwMode="auto">
        <a:xfrm>
          <a:off x="2200275" y="59102625"/>
          <a:ext cx="304800" cy="4381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19050</xdr:colOff>
      <xdr:row>265</xdr:row>
      <xdr:rowOff>28575</xdr:rowOff>
    </xdr:from>
    <xdr:to>
      <xdr:col>8</xdr:col>
      <xdr:colOff>266700</xdr:colOff>
      <xdr:row>267</xdr:row>
      <xdr:rowOff>219075</xdr:rowOff>
    </xdr:to>
    <xdr:sp macro="" textlink="">
      <xdr:nvSpPr>
        <xdr:cNvPr id="154" name="Text Box 600"/>
        <xdr:cNvSpPr txBox="1">
          <a:spLocks noChangeArrowheads="1"/>
        </xdr:cNvSpPr>
      </xdr:nvSpPr>
      <xdr:spPr bwMode="auto">
        <a:xfrm>
          <a:off x="2847975" y="59112150"/>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10</xdr:col>
      <xdr:colOff>9525</xdr:colOff>
      <xdr:row>265</xdr:row>
      <xdr:rowOff>57150</xdr:rowOff>
    </xdr:from>
    <xdr:to>
      <xdr:col>10</xdr:col>
      <xdr:colOff>314325</xdr:colOff>
      <xdr:row>267</xdr:row>
      <xdr:rowOff>228600</xdr:rowOff>
    </xdr:to>
    <xdr:sp macro="" textlink="">
      <xdr:nvSpPr>
        <xdr:cNvPr id="155" name="Text Box 601"/>
        <xdr:cNvSpPr txBox="1">
          <a:spLocks noChangeArrowheads="1"/>
        </xdr:cNvSpPr>
      </xdr:nvSpPr>
      <xdr:spPr bwMode="auto">
        <a:xfrm>
          <a:off x="3448050" y="59140725"/>
          <a:ext cx="304800" cy="4381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0</xdr:colOff>
      <xdr:row>265</xdr:row>
      <xdr:rowOff>19050</xdr:rowOff>
    </xdr:from>
    <xdr:to>
      <xdr:col>13</xdr:col>
      <xdr:colOff>38100</xdr:colOff>
      <xdr:row>267</xdr:row>
      <xdr:rowOff>209550</xdr:rowOff>
    </xdr:to>
    <xdr:sp macro="" textlink="">
      <xdr:nvSpPr>
        <xdr:cNvPr id="156" name="Text Box 602"/>
        <xdr:cNvSpPr txBox="1">
          <a:spLocks noChangeArrowheads="1"/>
        </xdr:cNvSpPr>
      </xdr:nvSpPr>
      <xdr:spPr bwMode="auto">
        <a:xfrm>
          <a:off x="4048125" y="59102625"/>
          <a:ext cx="2857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0</xdr:colOff>
      <xdr:row>265</xdr:row>
      <xdr:rowOff>19050</xdr:rowOff>
    </xdr:from>
    <xdr:to>
      <xdr:col>13</xdr:col>
      <xdr:colOff>38100</xdr:colOff>
      <xdr:row>267</xdr:row>
      <xdr:rowOff>209550</xdr:rowOff>
    </xdr:to>
    <xdr:sp macro="" textlink="">
      <xdr:nvSpPr>
        <xdr:cNvPr id="157" name="Text Box 603"/>
        <xdr:cNvSpPr txBox="1">
          <a:spLocks noChangeArrowheads="1"/>
        </xdr:cNvSpPr>
      </xdr:nvSpPr>
      <xdr:spPr bwMode="auto">
        <a:xfrm>
          <a:off x="4048125" y="59102625"/>
          <a:ext cx="2857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0</xdr:colOff>
      <xdr:row>265</xdr:row>
      <xdr:rowOff>19050</xdr:rowOff>
    </xdr:from>
    <xdr:to>
      <xdr:col>13</xdr:col>
      <xdr:colOff>38100</xdr:colOff>
      <xdr:row>267</xdr:row>
      <xdr:rowOff>209550</xdr:rowOff>
    </xdr:to>
    <xdr:sp macro="" textlink="">
      <xdr:nvSpPr>
        <xdr:cNvPr id="158" name="Text Box 604"/>
        <xdr:cNvSpPr txBox="1">
          <a:spLocks noChangeArrowheads="1"/>
        </xdr:cNvSpPr>
      </xdr:nvSpPr>
      <xdr:spPr bwMode="auto">
        <a:xfrm>
          <a:off x="4048125" y="59102625"/>
          <a:ext cx="2857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editAs="oneCell">
    <xdr:from>
      <xdr:col>17</xdr:col>
      <xdr:colOff>57151</xdr:colOff>
      <xdr:row>89</xdr:row>
      <xdr:rowOff>172140</xdr:rowOff>
    </xdr:from>
    <xdr:to>
      <xdr:col>22</xdr:col>
      <xdr:colOff>76200</xdr:colOff>
      <xdr:row>92</xdr:row>
      <xdr:rowOff>228599</xdr:rowOff>
    </xdr:to>
    <xdr:pic>
      <xdr:nvPicPr>
        <xdr:cNvPr id="159" name="Picture 616"/>
        <xdr:cNvPicPr>
          <a:picLocks noChangeAspect="1" noChangeArrowheads="1"/>
        </xdr:cNvPicPr>
      </xdr:nvPicPr>
      <xdr:blipFill>
        <a:blip xmlns:r="http://schemas.openxmlformats.org/officeDocument/2006/relationships" r:embed="rId12" cstate="print"/>
        <a:srcRect/>
        <a:stretch>
          <a:fillRect/>
        </a:stretch>
      </xdr:blipFill>
      <xdr:spPr bwMode="auto">
        <a:xfrm>
          <a:off x="5457826" y="23441715"/>
          <a:ext cx="3314699" cy="894659"/>
        </a:xfrm>
        <a:prstGeom prst="rect">
          <a:avLst/>
        </a:prstGeom>
        <a:noFill/>
      </xdr:spPr>
    </xdr:pic>
    <xdr:clientData/>
  </xdr:twoCellAnchor>
  <xdr:twoCellAnchor>
    <xdr:from>
      <xdr:col>2</xdr:col>
      <xdr:colOff>114300</xdr:colOff>
      <xdr:row>90</xdr:row>
      <xdr:rowOff>28575</xdr:rowOff>
    </xdr:from>
    <xdr:to>
      <xdr:col>2</xdr:col>
      <xdr:colOff>361950</xdr:colOff>
      <xdr:row>92</xdr:row>
      <xdr:rowOff>180975</xdr:rowOff>
    </xdr:to>
    <xdr:sp macro="" textlink="">
      <xdr:nvSpPr>
        <xdr:cNvPr id="160" name="Text Box 284"/>
        <xdr:cNvSpPr txBox="1">
          <a:spLocks noChangeArrowheads="1"/>
        </xdr:cNvSpPr>
      </xdr:nvSpPr>
      <xdr:spPr bwMode="auto">
        <a:xfrm>
          <a:off x="857250" y="23717250"/>
          <a:ext cx="24765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4</xdr:col>
      <xdr:colOff>19050</xdr:colOff>
      <xdr:row>90</xdr:row>
      <xdr:rowOff>57150</xdr:rowOff>
    </xdr:from>
    <xdr:to>
      <xdr:col>4</xdr:col>
      <xdr:colOff>323850</xdr:colOff>
      <xdr:row>92</xdr:row>
      <xdr:rowOff>209550</xdr:rowOff>
    </xdr:to>
    <xdr:sp macro="" textlink="">
      <xdr:nvSpPr>
        <xdr:cNvPr id="161" name="Text Box 285"/>
        <xdr:cNvSpPr txBox="1">
          <a:spLocks noChangeArrowheads="1"/>
        </xdr:cNvSpPr>
      </xdr:nvSpPr>
      <xdr:spPr bwMode="auto">
        <a:xfrm>
          <a:off x="1495425" y="2374582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19050</xdr:colOff>
      <xdr:row>90</xdr:row>
      <xdr:rowOff>57150</xdr:rowOff>
    </xdr:from>
    <xdr:to>
      <xdr:col>6</xdr:col>
      <xdr:colOff>323850</xdr:colOff>
      <xdr:row>92</xdr:row>
      <xdr:rowOff>209550</xdr:rowOff>
    </xdr:to>
    <xdr:sp macro="" textlink="">
      <xdr:nvSpPr>
        <xdr:cNvPr id="162" name="Text Box 286"/>
        <xdr:cNvSpPr txBox="1">
          <a:spLocks noChangeArrowheads="1"/>
        </xdr:cNvSpPr>
      </xdr:nvSpPr>
      <xdr:spPr bwMode="auto">
        <a:xfrm>
          <a:off x="2209800" y="2374582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editAs="oneCell">
    <xdr:from>
      <xdr:col>13</xdr:col>
      <xdr:colOff>95250</xdr:colOff>
      <xdr:row>13</xdr:row>
      <xdr:rowOff>152399</xdr:rowOff>
    </xdr:from>
    <xdr:to>
      <xdr:col>23</xdr:col>
      <xdr:colOff>409575</xdr:colOff>
      <xdr:row>15</xdr:row>
      <xdr:rowOff>123824</xdr:rowOff>
    </xdr:to>
    <xdr:pic>
      <xdr:nvPicPr>
        <xdr:cNvPr id="163" name="Picture 622"/>
        <xdr:cNvPicPr>
          <a:picLocks noChangeAspect="1" noChangeArrowheads="1"/>
        </xdr:cNvPicPr>
      </xdr:nvPicPr>
      <xdr:blipFill>
        <a:blip xmlns:r="http://schemas.openxmlformats.org/officeDocument/2006/relationships" r:embed="rId13" cstate="print"/>
        <a:srcRect/>
        <a:stretch>
          <a:fillRect/>
        </a:stretch>
      </xdr:blipFill>
      <xdr:spPr bwMode="auto">
        <a:xfrm>
          <a:off x="4391025" y="4067174"/>
          <a:ext cx="5467350" cy="581025"/>
        </a:xfrm>
        <a:prstGeom prst="rect">
          <a:avLst/>
        </a:prstGeom>
        <a:noFill/>
      </xdr:spPr>
    </xdr:pic>
    <xdr:clientData/>
  </xdr:twoCellAnchor>
  <xdr:twoCellAnchor>
    <xdr:from>
      <xdr:col>4</xdr:col>
      <xdr:colOff>66675</xdr:colOff>
      <xdr:row>14</xdr:row>
      <xdr:rowOff>19050</xdr:rowOff>
    </xdr:from>
    <xdr:to>
      <xdr:col>4</xdr:col>
      <xdr:colOff>314325</xdr:colOff>
      <xdr:row>15</xdr:row>
      <xdr:rowOff>228600</xdr:rowOff>
    </xdr:to>
    <xdr:sp macro="" textlink="">
      <xdr:nvSpPr>
        <xdr:cNvPr id="164" name="Text Box 1"/>
        <xdr:cNvSpPr txBox="1">
          <a:spLocks noChangeArrowheads="1"/>
        </xdr:cNvSpPr>
      </xdr:nvSpPr>
      <xdr:spPr bwMode="auto">
        <a:xfrm>
          <a:off x="1543050" y="4781550"/>
          <a:ext cx="247650" cy="6096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14</xdr:row>
      <xdr:rowOff>66675</xdr:rowOff>
    </xdr:from>
    <xdr:to>
      <xdr:col>2</xdr:col>
      <xdr:colOff>371475</xdr:colOff>
      <xdr:row>15</xdr:row>
      <xdr:rowOff>276225</xdr:rowOff>
    </xdr:to>
    <xdr:sp macro="" textlink="">
      <xdr:nvSpPr>
        <xdr:cNvPr id="165" name="Text Box 17"/>
        <xdr:cNvSpPr txBox="1">
          <a:spLocks noChangeArrowheads="1"/>
        </xdr:cNvSpPr>
      </xdr:nvSpPr>
      <xdr:spPr bwMode="auto">
        <a:xfrm>
          <a:off x="790575" y="4829175"/>
          <a:ext cx="323850" cy="6096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3</xdr:col>
      <xdr:colOff>9525</xdr:colOff>
      <xdr:row>138</xdr:row>
      <xdr:rowOff>19050</xdr:rowOff>
    </xdr:from>
    <xdr:to>
      <xdr:col>3</xdr:col>
      <xdr:colOff>257175</xdr:colOff>
      <xdr:row>140</xdr:row>
      <xdr:rowOff>209550</xdr:rowOff>
    </xdr:to>
    <xdr:sp macro="" textlink="">
      <xdr:nvSpPr>
        <xdr:cNvPr id="166" name="Text Box 327"/>
        <xdr:cNvSpPr txBox="1">
          <a:spLocks noChangeArrowheads="1"/>
        </xdr:cNvSpPr>
      </xdr:nvSpPr>
      <xdr:spPr bwMode="auto">
        <a:xfrm>
          <a:off x="1152525" y="33756600"/>
          <a:ext cx="247650" cy="4667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5</xdr:col>
      <xdr:colOff>19050</xdr:colOff>
      <xdr:row>138</xdr:row>
      <xdr:rowOff>57150</xdr:rowOff>
    </xdr:from>
    <xdr:to>
      <xdr:col>5</xdr:col>
      <xdr:colOff>323850</xdr:colOff>
      <xdr:row>141</xdr:row>
      <xdr:rowOff>0</xdr:rowOff>
    </xdr:to>
    <xdr:sp macro="" textlink="">
      <xdr:nvSpPr>
        <xdr:cNvPr id="167" name="Text Box 328"/>
        <xdr:cNvSpPr txBox="1">
          <a:spLocks noChangeArrowheads="1"/>
        </xdr:cNvSpPr>
      </xdr:nvSpPr>
      <xdr:spPr bwMode="auto">
        <a:xfrm>
          <a:off x="1828800" y="33794700"/>
          <a:ext cx="304800" cy="4667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9525</xdr:colOff>
      <xdr:row>138</xdr:row>
      <xdr:rowOff>28575</xdr:rowOff>
    </xdr:from>
    <xdr:to>
      <xdr:col>7</xdr:col>
      <xdr:colOff>257175</xdr:colOff>
      <xdr:row>140</xdr:row>
      <xdr:rowOff>219075</xdr:rowOff>
    </xdr:to>
    <xdr:sp macro="" textlink="">
      <xdr:nvSpPr>
        <xdr:cNvPr id="168" name="Text Box 330"/>
        <xdr:cNvSpPr txBox="1">
          <a:spLocks noChangeArrowheads="1"/>
        </xdr:cNvSpPr>
      </xdr:nvSpPr>
      <xdr:spPr bwMode="auto">
        <a:xfrm>
          <a:off x="2552700" y="33766125"/>
          <a:ext cx="247650" cy="4667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9</xdr:col>
      <xdr:colOff>19050</xdr:colOff>
      <xdr:row>138</xdr:row>
      <xdr:rowOff>57150</xdr:rowOff>
    </xdr:from>
    <xdr:to>
      <xdr:col>10</xdr:col>
      <xdr:colOff>9525</xdr:colOff>
      <xdr:row>141</xdr:row>
      <xdr:rowOff>0</xdr:rowOff>
    </xdr:to>
    <xdr:sp macro="" textlink="">
      <xdr:nvSpPr>
        <xdr:cNvPr id="169" name="Text Box 331"/>
        <xdr:cNvSpPr txBox="1">
          <a:spLocks noChangeArrowheads="1"/>
        </xdr:cNvSpPr>
      </xdr:nvSpPr>
      <xdr:spPr bwMode="auto">
        <a:xfrm>
          <a:off x="3143250" y="33794700"/>
          <a:ext cx="304800" cy="4667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0</xdr:colOff>
      <xdr:row>138</xdr:row>
      <xdr:rowOff>9525</xdr:rowOff>
    </xdr:from>
    <xdr:to>
      <xdr:col>11</xdr:col>
      <xdr:colOff>257175</xdr:colOff>
      <xdr:row>140</xdr:row>
      <xdr:rowOff>200025</xdr:rowOff>
    </xdr:to>
    <xdr:sp macro="" textlink="">
      <xdr:nvSpPr>
        <xdr:cNvPr id="170" name="Text Box 346"/>
        <xdr:cNvSpPr txBox="1">
          <a:spLocks noChangeArrowheads="1"/>
        </xdr:cNvSpPr>
      </xdr:nvSpPr>
      <xdr:spPr bwMode="auto">
        <a:xfrm>
          <a:off x="3781425" y="33747075"/>
          <a:ext cx="257175" cy="4667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editAs="oneCell">
    <xdr:from>
      <xdr:col>22</xdr:col>
      <xdr:colOff>28576</xdr:colOff>
      <xdr:row>164</xdr:row>
      <xdr:rowOff>171250</xdr:rowOff>
    </xdr:from>
    <xdr:to>
      <xdr:col>27</xdr:col>
      <xdr:colOff>314326</xdr:colOff>
      <xdr:row>169</xdr:row>
      <xdr:rowOff>123825</xdr:rowOff>
    </xdr:to>
    <xdr:pic>
      <xdr:nvPicPr>
        <xdr:cNvPr id="171" name="Picture 631"/>
        <xdr:cNvPicPr>
          <a:picLocks noChangeAspect="1" noChangeArrowheads="1"/>
        </xdr:cNvPicPr>
      </xdr:nvPicPr>
      <xdr:blipFill>
        <a:blip xmlns:r="http://schemas.openxmlformats.org/officeDocument/2006/relationships" r:embed="rId14" cstate="print"/>
        <a:srcRect/>
        <a:stretch>
          <a:fillRect/>
        </a:stretch>
      </xdr:blipFill>
      <xdr:spPr bwMode="auto">
        <a:xfrm>
          <a:off x="8791576" y="39195175"/>
          <a:ext cx="3714750" cy="914600"/>
        </a:xfrm>
        <a:prstGeom prst="rect">
          <a:avLst/>
        </a:prstGeom>
        <a:noFill/>
      </xdr:spPr>
    </xdr:pic>
    <xdr:clientData/>
  </xdr:twoCellAnchor>
  <xdr:twoCellAnchor editAs="oneCell">
    <xdr:from>
      <xdr:col>19</xdr:col>
      <xdr:colOff>409576</xdr:colOff>
      <xdr:row>228</xdr:row>
      <xdr:rowOff>45731</xdr:rowOff>
    </xdr:from>
    <xdr:to>
      <xdr:col>25</xdr:col>
      <xdr:colOff>95250</xdr:colOff>
      <xdr:row>232</xdr:row>
      <xdr:rowOff>114299</xdr:rowOff>
    </xdr:to>
    <xdr:pic>
      <xdr:nvPicPr>
        <xdr:cNvPr id="172" name="Picture 633"/>
        <xdr:cNvPicPr>
          <a:picLocks noChangeAspect="1" noChangeArrowheads="1"/>
        </xdr:cNvPicPr>
      </xdr:nvPicPr>
      <xdr:blipFill>
        <a:blip xmlns:r="http://schemas.openxmlformats.org/officeDocument/2006/relationships" r:embed="rId15" cstate="print"/>
        <a:srcRect/>
        <a:stretch>
          <a:fillRect/>
        </a:stretch>
      </xdr:blipFill>
      <xdr:spPr bwMode="auto">
        <a:xfrm>
          <a:off x="6981826" y="52147481"/>
          <a:ext cx="4067174" cy="859143"/>
        </a:xfrm>
        <a:prstGeom prst="rect">
          <a:avLst/>
        </a:prstGeom>
        <a:noFill/>
      </xdr:spPr>
    </xdr:pic>
    <xdr:clientData/>
  </xdr:twoCellAnchor>
  <xdr:twoCellAnchor>
    <xdr:from>
      <xdr:col>3</xdr:col>
      <xdr:colOff>76200</xdr:colOff>
      <xdr:row>229</xdr:row>
      <xdr:rowOff>57150</xdr:rowOff>
    </xdr:from>
    <xdr:to>
      <xdr:col>3</xdr:col>
      <xdr:colOff>323850</xdr:colOff>
      <xdr:row>232</xdr:row>
      <xdr:rowOff>0</xdr:rowOff>
    </xdr:to>
    <xdr:sp macro="" textlink="">
      <xdr:nvSpPr>
        <xdr:cNvPr id="173" name="Text Box 526"/>
        <xdr:cNvSpPr txBox="1">
          <a:spLocks noChangeArrowheads="1"/>
        </xdr:cNvSpPr>
      </xdr:nvSpPr>
      <xdr:spPr bwMode="auto">
        <a:xfrm>
          <a:off x="1219200" y="52377975"/>
          <a:ext cx="24765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6</xdr:col>
      <xdr:colOff>9525</xdr:colOff>
      <xdr:row>229</xdr:row>
      <xdr:rowOff>19050</xdr:rowOff>
    </xdr:from>
    <xdr:to>
      <xdr:col>6</xdr:col>
      <xdr:colOff>314325</xdr:colOff>
      <xdr:row>231</xdr:row>
      <xdr:rowOff>190500</xdr:rowOff>
    </xdr:to>
    <xdr:sp macro="" textlink="">
      <xdr:nvSpPr>
        <xdr:cNvPr id="174" name="Text Box 527"/>
        <xdr:cNvSpPr txBox="1">
          <a:spLocks noChangeArrowheads="1"/>
        </xdr:cNvSpPr>
      </xdr:nvSpPr>
      <xdr:spPr bwMode="auto">
        <a:xfrm>
          <a:off x="2200275" y="5233987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19050</xdr:colOff>
      <xdr:row>229</xdr:row>
      <xdr:rowOff>28575</xdr:rowOff>
    </xdr:from>
    <xdr:to>
      <xdr:col>8</xdr:col>
      <xdr:colOff>266700</xdr:colOff>
      <xdr:row>231</xdr:row>
      <xdr:rowOff>219075</xdr:rowOff>
    </xdr:to>
    <xdr:sp macro="" textlink="">
      <xdr:nvSpPr>
        <xdr:cNvPr id="175" name="Text Box 528"/>
        <xdr:cNvSpPr txBox="1">
          <a:spLocks noChangeArrowheads="1"/>
        </xdr:cNvSpPr>
      </xdr:nvSpPr>
      <xdr:spPr bwMode="auto">
        <a:xfrm>
          <a:off x="2847975" y="52349400"/>
          <a:ext cx="24765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10</xdr:col>
      <xdr:colOff>9525</xdr:colOff>
      <xdr:row>229</xdr:row>
      <xdr:rowOff>57150</xdr:rowOff>
    </xdr:from>
    <xdr:to>
      <xdr:col>10</xdr:col>
      <xdr:colOff>314325</xdr:colOff>
      <xdr:row>231</xdr:row>
      <xdr:rowOff>228600</xdr:rowOff>
    </xdr:to>
    <xdr:sp macro="" textlink="">
      <xdr:nvSpPr>
        <xdr:cNvPr id="176" name="Text Box 534"/>
        <xdr:cNvSpPr txBox="1">
          <a:spLocks noChangeArrowheads="1"/>
        </xdr:cNvSpPr>
      </xdr:nvSpPr>
      <xdr:spPr bwMode="auto">
        <a:xfrm>
          <a:off x="3448050" y="5237797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0</xdr:colOff>
      <xdr:row>229</xdr:row>
      <xdr:rowOff>19050</xdr:rowOff>
    </xdr:from>
    <xdr:to>
      <xdr:col>13</xdr:col>
      <xdr:colOff>38100</xdr:colOff>
      <xdr:row>231</xdr:row>
      <xdr:rowOff>209550</xdr:rowOff>
    </xdr:to>
    <xdr:sp macro="" textlink="">
      <xdr:nvSpPr>
        <xdr:cNvPr id="177" name="Text Box 538"/>
        <xdr:cNvSpPr txBox="1">
          <a:spLocks noChangeArrowheads="1"/>
        </xdr:cNvSpPr>
      </xdr:nvSpPr>
      <xdr:spPr bwMode="auto">
        <a:xfrm>
          <a:off x="4048125" y="52339875"/>
          <a:ext cx="28575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0</xdr:colOff>
      <xdr:row>229</xdr:row>
      <xdr:rowOff>19050</xdr:rowOff>
    </xdr:from>
    <xdr:to>
      <xdr:col>13</xdr:col>
      <xdr:colOff>38100</xdr:colOff>
      <xdr:row>231</xdr:row>
      <xdr:rowOff>209550</xdr:rowOff>
    </xdr:to>
    <xdr:sp macro="" textlink="">
      <xdr:nvSpPr>
        <xdr:cNvPr id="178" name="Text Box 539"/>
        <xdr:cNvSpPr txBox="1">
          <a:spLocks noChangeArrowheads="1"/>
        </xdr:cNvSpPr>
      </xdr:nvSpPr>
      <xdr:spPr bwMode="auto">
        <a:xfrm>
          <a:off x="4048125" y="52339875"/>
          <a:ext cx="28575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0</xdr:colOff>
      <xdr:row>229</xdr:row>
      <xdr:rowOff>19050</xdr:rowOff>
    </xdr:from>
    <xdr:to>
      <xdr:col>13</xdr:col>
      <xdr:colOff>38100</xdr:colOff>
      <xdr:row>231</xdr:row>
      <xdr:rowOff>209550</xdr:rowOff>
    </xdr:to>
    <xdr:sp macro="" textlink="">
      <xdr:nvSpPr>
        <xdr:cNvPr id="179" name="Text Box 578"/>
        <xdr:cNvSpPr txBox="1">
          <a:spLocks noChangeArrowheads="1"/>
        </xdr:cNvSpPr>
      </xdr:nvSpPr>
      <xdr:spPr bwMode="auto">
        <a:xfrm>
          <a:off x="4048125" y="52339875"/>
          <a:ext cx="28575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0</xdr:colOff>
      <xdr:row>229</xdr:row>
      <xdr:rowOff>19050</xdr:rowOff>
    </xdr:from>
    <xdr:to>
      <xdr:col>13</xdr:col>
      <xdr:colOff>38100</xdr:colOff>
      <xdr:row>231</xdr:row>
      <xdr:rowOff>209550</xdr:rowOff>
    </xdr:to>
    <xdr:sp macro="" textlink="">
      <xdr:nvSpPr>
        <xdr:cNvPr id="180" name="Text Box 579"/>
        <xdr:cNvSpPr txBox="1">
          <a:spLocks noChangeArrowheads="1"/>
        </xdr:cNvSpPr>
      </xdr:nvSpPr>
      <xdr:spPr bwMode="auto">
        <a:xfrm>
          <a:off x="4048125" y="52339875"/>
          <a:ext cx="28575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0</xdr:colOff>
      <xdr:row>229</xdr:row>
      <xdr:rowOff>19050</xdr:rowOff>
    </xdr:from>
    <xdr:to>
      <xdr:col>13</xdr:col>
      <xdr:colOff>38100</xdr:colOff>
      <xdr:row>231</xdr:row>
      <xdr:rowOff>209550</xdr:rowOff>
    </xdr:to>
    <xdr:sp macro="" textlink="">
      <xdr:nvSpPr>
        <xdr:cNvPr id="181" name="Text Box 596"/>
        <xdr:cNvSpPr txBox="1">
          <a:spLocks noChangeArrowheads="1"/>
        </xdr:cNvSpPr>
      </xdr:nvSpPr>
      <xdr:spPr bwMode="auto">
        <a:xfrm>
          <a:off x="4048125" y="52339875"/>
          <a:ext cx="28575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123825</xdr:colOff>
      <xdr:row>413</xdr:row>
      <xdr:rowOff>19050</xdr:rowOff>
    </xdr:from>
    <xdr:to>
      <xdr:col>19</xdr:col>
      <xdr:colOff>123825</xdr:colOff>
      <xdr:row>414</xdr:row>
      <xdr:rowOff>285750</xdr:rowOff>
    </xdr:to>
    <xdr:sp macro="" textlink="">
      <xdr:nvSpPr>
        <xdr:cNvPr id="470" name="Rounded Rectangle 469"/>
        <xdr:cNvSpPr/>
      </xdr:nvSpPr>
      <xdr:spPr bwMode="auto">
        <a:xfrm>
          <a:off x="123825" y="109880400"/>
          <a:ext cx="5762625" cy="914400"/>
        </a:xfrm>
        <a:prstGeom prst="roundRect">
          <a:avLst/>
        </a:prstGeom>
        <a:solidFill>
          <a:schemeClr val="accent3">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0</xdr:col>
      <xdr:colOff>19050</xdr:colOff>
      <xdr:row>319</xdr:row>
      <xdr:rowOff>38100</xdr:rowOff>
    </xdr:from>
    <xdr:to>
      <xdr:col>19</xdr:col>
      <xdr:colOff>19050</xdr:colOff>
      <xdr:row>321</xdr:row>
      <xdr:rowOff>504825</xdr:rowOff>
    </xdr:to>
    <xdr:sp macro="" textlink="">
      <xdr:nvSpPr>
        <xdr:cNvPr id="469" name="Rounded Rectangle 468"/>
        <xdr:cNvSpPr/>
      </xdr:nvSpPr>
      <xdr:spPr bwMode="auto">
        <a:xfrm>
          <a:off x="19050" y="86229825"/>
          <a:ext cx="5762625" cy="904875"/>
        </a:xfrm>
        <a:prstGeom prst="roundRect">
          <a:avLst/>
        </a:prstGeom>
        <a:solidFill>
          <a:srgbClr val="66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0</xdr:col>
      <xdr:colOff>57150</xdr:colOff>
      <xdr:row>257</xdr:row>
      <xdr:rowOff>123825</xdr:rowOff>
    </xdr:from>
    <xdr:to>
      <xdr:col>19</xdr:col>
      <xdr:colOff>57150</xdr:colOff>
      <xdr:row>258</xdr:row>
      <xdr:rowOff>838200</xdr:rowOff>
    </xdr:to>
    <xdr:sp macro="" textlink="">
      <xdr:nvSpPr>
        <xdr:cNvPr id="427" name="Rounded Rectangle 426"/>
        <xdr:cNvSpPr/>
      </xdr:nvSpPr>
      <xdr:spPr bwMode="auto">
        <a:xfrm>
          <a:off x="57150" y="62512575"/>
          <a:ext cx="5762625" cy="904875"/>
        </a:xfrm>
        <a:prstGeom prst="roundRect">
          <a:avLst/>
        </a:prstGeom>
        <a:solidFill>
          <a:srgbClr val="99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0</xdr:col>
      <xdr:colOff>247649</xdr:colOff>
      <xdr:row>192</xdr:row>
      <xdr:rowOff>66675</xdr:rowOff>
    </xdr:from>
    <xdr:to>
      <xdr:col>19</xdr:col>
      <xdr:colOff>19049</xdr:colOff>
      <xdr:row>195</xdr:row>
      <xdr:rowOff>190500</xdr:rowOff>
    </xdr:to>
    <xdr:sp macro="" textlink="">
      <xdr:nvSpPr>
        <xdr:cNvPr id="425" name="Rounded Rectangle 424"/>
        <xdr:cNvSpPr/>
      </xdr:nvSpPr>
      <xdr:spPr bwMode="auto">
        <a:xfrm>
          <a:off x="247649" y="49996725"/>
          <a:ext cx="5534025" cy="904875"/>
        </a:xfrm>
        <a:prstGeom prst="roundRect">
          <a:avLst/>
        </a:prstGeom>
        <a:solidFill>
          <a:srgbClr val="99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0</xdr:col>
      <xdr:colOff>47625</xdr:colOff>
      <xdr:row>109</xdr:row>
      <xdr:rowOff>19050</xdr:rowOff>
    </xdr:from>
    <xdr:to>
      <xdr:col>19</xdr:col>
      <xdr:colOff>323850</xdr:colOff>
      <xdr:row>112</xdr:row>
      <xdr:rowOff>47625</xdr:rowOff>
    </xdr:to>
    <xdr:sp macro="" textlink="">
      <xdr:nvSpPr>
        <xdr:cNvPr id="422" name="Rounded Rectangle 421"/>
        <xdr:cNvSpPr/>
      </xdr:nvSpPr>
      <xdr:spPr bwMode="auto">
        <a:xfrm>
          <a:off x="47625" y="31470600"/>
          <a:ext cx="6038850" cy="809625"/>
        </a:xfrm>
        <a:prstGeom prst="roundRect">
          <a:avLst/>
        </a:prstGeom>
        <a:solidFill>
          <a:srgbClr val="00CC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0</xdr:col>
      <xdr:colOff>114300</xdr:colOff>
      <xdr:row>15</xdr:row>
      <xdr:rowOff>0</xdr:rowOff>
    </xdr:from>
    <xdr:to>
      <xdr:col>17</xdr:col>
      <xdr:colOff>104775</xdr:colOff>
      <xdr:row>17</xdr:row>
      <xdr:rowOff>142875</xdr:rowOff>
    </xdr:to>
    <xdr:sp macro="" textlink="">
      <xdr:nvSpPr>
        <xdr:cNvPr id="414" name="Rounded Rectangle 413"/>
        <xdr:cNvSpPr/>
      </xdr:nvSpPr>
      <xdr:spPr bwMode="auto">
        <a:xfrm>
          <a:off x="114300" y="4924425"/>
          <a:ext cx="5191125" cy="733425"/>
        </a:xfrm>
        <a:prstGeom prst="roundRect">
          <a:avLst/>
        </a:prstGeom>
        <a:solidFill>
          <a:srgbClr val="FF66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xdr:col>
      <xdr:colOff>66675</xdr:colOff>
      <xdr:row>54</xdr:row>
      <xdr:rowOff>19050</xdr:rowOff>
    </xdr:from>
    <xdr:to>
      <xdr:col>4</xdr:col>
      <xdr:colOff>314325</xdr:colOff>
      <xdr:row>55</xdr:row>
      <xdr:rowOff>228600</xdr:rowOff>
    </xdr:to>
    <xdr:sp macro="" textlink="">
      <xdr:nvSpPr>
        <xdr:cNvPr id="21505" name="Text Box 1"/>
        <xdr:cNvSpPr txBox="1">
          <a:spLocks noChangeArrowheads="1"/>
        </xdr:cNvSpPr>
      </xdr:nvSpPr>
      <xdr:spPr bwMode="auto">
        <a:xfrm>
          <a:off x="1219200" y="1251585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xdr:col>
      <xdr:colOff>95250</xdr:colOff>
      <xdr:row>0</xdr:row>
      <xdr:rowOff>161925</xdr:rowOff>
    </xdr:from>
    <xdr:to>
      <xdr:col>12</xdr:col>
      <xdr:colOff>257175</xdr:colOff>
      <xdr:row>0</xdr:row>
      <xdr:rowOff>990600</xdr:rowOff>
    </xdr:to>
    <xdr:sp macro="" textlink="">
      <xdr:nvSpPr>
        <xdr:cNvPr id="21506" name="WordArt 2"/>
        <xdr:cNvSpPr>
          <a:spLocks noChangeArrowheads="1" noChangeShapeType="1" noTextEdit="1"/>
        </xdr:cNvSpPr>
      </xdr:nvSpPr>
      <xdr:spPr bwMode="auto">
        <a:xfrm>
          <a:off x="342900" y="161925"/>
          <a:ext cx="3590925" cy="828675"/>
        </a:xfrm>
        <a:prstGeom prst="rect">
          <a:avLst/>
        </a:prstGeom>
      </xdr:spPr>
      <xdr:txBody>
        <a:bodyPr wrap="none" fromWordArt="1">
          <a:prstTxWarp prst="textPlain">
            <a:avLst>
              <a:gd name="adj" fmla="val 50000"/>
            </a:avLst>
          </a:prstTxWarp>
        </a:bodyPr>
        <a:lstStyle/>
        <a:p>
          <a:pPr algn="ctr" rtl="0"/>
          <a:r>
            <a:rPr lang="el-GR" sz="3600" b="1" kern="10" spc="0">
              <a:ln w="9525">
                <a:noFill/>
                <a:round/>
                <a:headEnd/>
                <a:tailEnd/>
              </a:ln>
              <a:solidFill>
                <a:srgbClr val="336699"/>
              </a:solidFill>
              <a:effectLst>
                <a:outerShdw dist="45791" dir="2021404" algn="ctr" rotWithShape="0">
                  <a:srgbClr val="C0C0C0"/>
                </a:outerShdw>
              </a:effectLst>
              <a:latin typeface="Times New Roman"/>
              <a:cs typeface="Times New Roman"/>
            </a:rPr>
            <a:t>Διαίρεση κλασμάτων γενικά</a:t>
          </a:r>
        </a:p>
        <a:p>
          <a:pPr algn="ctr" rtl="0"/>
          <a:r>
            <a:rPr lang="el-GR" sz="3600" b="1" kern="10" spc="0">
              <a:ln w="9525">
                <a:noFill/>
                <a:round/>
                <a:headEnd/>
                <a:tailEnd/>
              </a:ln>
              <a:solidFill>
                <a:srgbClr val="336699"/>
              </a:solidFill>
              <a:effectLst>
                <a:outerShdw dist="45791" dir="2021404" algn="ctr" rotWithShape="0">
                  <a:srgbClr val="C0C0C0"/>
                </a:outerShdw>
              </a:effectLst>
              <a:latin typeface="Times New Roman"/>
              <a:cs typeface="Times New Roman"/>
            </a:rPr>
            <a:t>με αντιστροφή.</a:t>
          </a:r>
          <a:endParaRPr lang="en-GB" sz="3600" b="1" kern="10" spc="0">
            <a:ln w="9525">
              <a:noFill/>
              <a:round/>
              <a:headEnd/>
              <a:tailEnd/>
            </a:ln>
            <a:solidFill>
              <a:srgbClr val="336699"/>
            </a:solidFill>
            <a:effectLst>
              <a:outerShdw dist="45791" dir="2021404" algn="ctr" rotWithShape="0">
                <a:srgbClr val="C0C0C0"/>
              </a:outerShdw>
            </a:effectLst>
            <a:latin typeface="Times New Roman"/>
            <a:cs typeface="Times New Roman"/>
          </a:endParaRPr>
        </a:p>
      </xdr:txBody>
    </xdr:sp>
    <xdr:clientData/>
  </xdr:twoCellAnchor>
  <xdr:twoCellAnchor>
    <xdr:from>
      <xdr:col>2</xdr:col>
      <xdr:colOff>47625</xdr:colOff>
      <xdr:row>54</xdr:row>
      <xdr:rowOff>66675</xdr:rowOff>
    </xdr:from>
    <xdr:to>
      <xdr:col>2</xdr:col>
      <xdr:colOff>371475</xdr:colOff>
      <xdr:row>55</xdr:row>
      <xdr:rowOff>276225</xdr:rowOff>
    </xdr:to>
    <xdr:sp macro="" textlink="">
      <xdr:nvSpPr>
        <xdr:cNvPr id="21510" name="Text Box 6"/>
        <xdr:cNvSpPr txBox="1">
          <a:spLocks noChangeArrowheads="1"/>
        </xdr:cNvSpPr>
      </xdr:nvSpPr>
      <xdr:spPr bwMode="auto">
        <a:xfrm>
          <a:off x="581025" y="1256347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13</xdr:col>
      <xdr:colOff>95250</xdr:colOff>
      <xdr:row>0</xdr:row>
      <xdr:rowOff>161925</xdr:rowOff>
    </xdr:from>
    <xdr:to>
      <xdr:col>19</xdr:col>
      <xdr:colOff>676275</xdr:colOff>
      <xdr:row>0</xdr:row>
      <xdr:rowOff>600075</xdr:rowOff>
    </xdr:to>
    <xdr:sp macro="" textlink="">
      <xdr:nvSpPr>
        <xdr:cNvPr id="21511" name="AutoShape 7" descr="Water droplets">
          <a:hlinkClick xmlns:r="http://schemas.openxmlformats.org/officeDocument/2006/relationships" r:id="rId1"/>
        </xdr:cNvPr>
        <xdr:cNvSpPr>
          <a:spLocks noChangeArrowheads="1"/>
        </xdr:cNvSpPr>
      </xdr:nvSpPr>
      <xdr:spPr bwMode="auto">
        <a:xfrm>
          <a:off x="4076700" y="161925"/>
          <a:ext cx="2219325" cy="438150"/>
        </a:xfrm>
        <a:prstGeom prst="ellipseRibbon2">
          <a:avLst>
            <a:gd name="adj1" fmla="val 25000"/>
            <a:gd name="adj2" fmla="val 50000"/>
            <a:gd name="adj3" fmla="val 12500"/>
          </a:avLst>
        </a:prstGeom>
        <a:blipFill dpi="0" rotWithShape="0">
          <a:blip xmlns:r="http://schemas.openxmlformats.org/officeDocument/2006/relationships" r:embed="rId2" cstate="print"/>
          <a:srcRect/>
          <a:tile tx="0" ty="0" sx="100000" sy="100000" flip="none" algn="tl"/>
        </a:blipFill>
        <a:ln w="9525">
          <a:solidFill>
            <a:srgbClr val="000000"/>
          </a:solidFill>
          <a:round/>
          <a:headEnd/>
          <a:tailEnd/>
        </a:ln>
      </xdr:spPr>
      <xdr:txBody>
        <a:bodyPr vertOverflow="clip" wrap="square" lIns="36576" tIns="41148" rIns="0" bIns="0" anchor="t" upright="1"/>
        <a:lstStyle/>
        <a:p>
          <a:pPr algn="l" rtl="0">
            <a:defRPr sz="1000"/>
          </a:pPr>
          <a:r>
            <a:rPr lang="el-GR" sz="1200" b="1" i="0" strike="noStrike">
              <a:solidFill>
                <a:srgbClr val="000000"/>
              </a:solidFill>
              <a:latin typeface="Comic Sans MS"/>
            </a:rPr>
            <a:t>ΕΠΙΣΤΡΟΦΗ</a:t>
          </a:r>
        </a:p>
      </xdr:txBody>
    </xdr:sp>
    <xdr:clientData/>
  </xdr:twoCellAnchor>
  <xdr:twoCellAnchor>
    <xdr:from>
      <xdr:col>1</xdr:col>
      <xdr:colOff>76199</xdr:colOff>
      <xdr:row>15</xdr:row>
      <xdr:rowOff>114300</xdr:rowOff>
    </xdr:from>
    <xdr:to>
      <xdr:col>16</xdr:col>
      <xdr:colOff>76200</xdr:colOff>
      <xdr:row>17</xdr:row>
      <xdr:rowOff>76200</xdr:rowOff>
    </xdr:to>
    <xdr:sp macro="" textlink="">
      <xdr:nvSpPr>
        <xdr:cNvPr id="21512" name="WordArt 8"/>
        <xdr:cNvSpPr>
          <a:spLocks noChangeArrowheads="1" noChangeShapeType="1" noTextEdit="1"/>
        </xdr:cNvSpPr>
      </xdr:nvSpPr>
      <xdr:spPr bwMode="auto">
        <a:xfrm>
          <a:off x="323849" y="5038725"/>
          <a:ext cx="4657726" cy="552450"/>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outerShdw>
              </a:effectLst>
              <a:latin typeface="Comic Sans MS"/>
            </a:rPr>
            <a:t>Κλάσμα ÷ κλάσμα</a:t>
          </a:r>
          <a:endParaRPr lang="en-GB"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outerShdw>
            </a:effectLst>
            <a:latin typeface="Comic Sans MS"/>
          </a:endParaRPr>
        </a:p>
      </xdr:txBody>
    </xdr:sp>
    <xdr:clientData/>
  </xdr:twoCellAnchor>
  <xdr:twoCellAnchor>
    <xdr:from>
      <xdr:col>19</xdr:col>
      <xdr:colOff>95250</xdr:colOff>
      <xdr:row>51</xdr:row>
      <xdr:rowOff>0</xdr:rowOff>
    </xdr:from>
    <xdr:to>
      <xdr:col>20</xdr:col>
      <xdr:colOff>180975</xdr:colOff>
      <xdr:row>55</xdr:row>
      <xdr:rowOff>104775</xdr:rowOff>
    </xdr:to>
    <xdr:pic>
      <xdr:nvPicPr>
        <xdr:cNvPr id="3708426" name="Picture 9" descr="AMERI104"/>
        <xdr:cNvPicPr>
          <a:picLocks noChangeAspect="1" noChangeArrowheads="1"/>
        </xdr:cNvPicPr>
      </xdr:nvPicPr>
      <xdr:blipFill>
        <a:blip xmlns:r="http://schemas.openxmlformats.org/officeDocument/2006/relationships" r:embed="rId3" cstate="print"/>
        <a:srcRect/>
        <a:stretch>
          <a:fillRect/>
        </a:stretch>
      </xdr:blipFill>
      <xdr:spPr bwMode="auto">
        <a:xfrm>
          <a:off x="5857875" y="11696700"/>
          <a:ext cx="619125" cy="1200150"/>
        </a:xfrm>
        <a:prstGeom prst="rect">
          <a:avLst/>
        </a:prstGeom>
        <a:noFill/>
        <a:ln w="9525">
          <a:noFill/>
          <a:miter lim="800000"/>
          <a:headEnd/>
          <a:tailEnd/>
        </a:ln>
      </xdr:spPr>
    </xdr:pic>
    <xdr:clientData/>
  </xdr:twoCellAnchor>
  <xdr:twoCellAnchor>
    <xdr:from>
      <xdr:col>1</xdr:col>
      <xdr:colOff>142875</xdr:colOff>
      <xdr:row>320</xdr:row>
      <xdr:rowOff>47625</xdr:rowOff>
    </xdr:from>
    <xdr:to>
      <xdr:col>16</xdr:col>
      <xdr:colOff>104775</xdr:colOff>
      <xdr:row>321</xdr:row>
      <xdr:rowOff>400050</xdr:rowOff>
    </xdr:to>
    <xdr:sp macro="" textlink="">
      <xdr:nvSpPr>
        <xdr:cNvPr id="21516" name="WordArt 12"/>
        <xdr:cNvSpPr>
          <a:spLocks noChangeArrowheads="1" noChangeShapeType="1" noTextEdit="1"/>
        </xdr:cNvSpPr>
      </xdr:nvSpPr>
      <xdr:spPr bwMode="auto">
        <a:xfrm>
          <a:off x="390525" y="67017900"/>
          <a:ext cx="4619625" cy="600075"/>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EAEAEA"/>
                </a:solidFill>
                <a:round/>
                <a:headEnd/>
                <a:tailEnd/>
              </a:ln>
              <a:solidFill>
                <a:srgbClr val="FF0000"/>
              </a:solidFill>
              <a:effectLst>
                <a:outerShdw dist="35921" dir="2700000" sy="50000" kx="2115830" algn="bl" rotWithShape="0">
                  <a:srgbClr val="C0C0C0"/>
                </a:outerShdw>
              </a:effectLst>
              <a:latin typeface="Comic Sans MS"/>
            </a:rPr>
            <a:t>Κλάσμα ÷ μικτό ή μικτός ÷ κλάσμα</a:t>
          </a:r>
          <a:endParaRPr lang="en-GB" sz="3600" b="1" kern="10" spc="0">
            <a:ln w="12700">
              <a:solidFill>
                <a:srgbClr val="EAEAEA"/>
              </a:solidFill>
              <a:round/>
              <a:headEnd/>
              <a:tailEnd/>
            </a:ln>
            <a:solidFill>
              <a:srgbClr val="FF0000"/>
            </a:solidFill>
            <a:effectLst>
              <a:outerShdw dist="35921" dir="2700000" sy="50000" kx="2115830" algn="bl" rotWithShape="0">
                <a:srgbClr val="C0C0C0"/>
              </a:outerShdw>
            </a:effectLst>
            <a:latin typeface="Comic Sans MS"/>
          </a:endParaRPr>
        </a:p>
      </xdr:txBody>
    </xdr:sp>
    <xdr:clientData/>
  </xdr:twoCellAnchor>
  <xdr:twoCellAnchor>
    <xdr:from>
      <xdr:col>4</xdr:col>
      <xdr:colOff>247650</xdr:colOff>
      <xdr:row>105</xdr:row>
      <xdr:rowOff>200025</xdr:rowOff>
    </xdr:from>
    <xdr:to>
      <xdr:col>9</xdr:col>
      <xdr:colOff>95250</xdr:colOff>
      <xdr:row>107</xdr:row>
      <xdr:rowOff>133350</xdr:rowOff>
    </xdr:to>
    <xdr:sp macro="" textlink="">
      <xdr:nvSpPr>
        <xdr:cNvPr id="21517" name="WordArt 13" descr="90%"/>
        <xdr:cNvSpPr>
          <a:spLocks noChangeArrowheads="1" noChangeShapeType="1" noTextEdit="1"/>
        </xdr:cNvSpPr>
      </xdr:nvSpPr>
      <xdr:spPr bwMode="auto">
        <a:xfrm>
          <a:off x="1400175" y="26698575"/>
          <a:ext cx="1447800" cy="552450"/>
        </a:xfrm>
        <a:prstGeom prst="rect">
          <a:avLst/>
        </a:prstGeom>
      </xdr:spPr>
      <xdr:txBody>
        <a:bodyPr wrap="none" fromWordArt="1">
          <a:prstTxWarp prst="textPlain">
            <a:avLst>
              <a:gd name="adj" fmla="val 50000"/>
            </a:avLst>
          </a:prstTxWarp>
        </a:bodyPr>
        <a:lstStyle/>
        <a:p>
          <a:pPr algn="ctr" rtl="0"/>
          <a:r>
            <a:rPr lang="el-GR"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rPr>
            <a:t>Βαθμολογία</a:t>
          </a:r>
          <a:endParaRPr lang="en-GB"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endParaRPr>
        </a:p>
      </xdr:txBody>
    </xdr:sp>
    <xdr:clientData/>
  </xdr:twoCellAnchor>
  <xdr:twoCellAnchor>
    <xdr:from>
      <xdr:col>4</xdr:col>
      <xdr:colOff>247650</xdr:colOff>
      <xdr:row>188</xdr:row>
      <xdr:rowOff>114300</xdr:rowOff>
    </xdr:from>
    <xdr:to>
      <xdr:col>9</xdr:col>
      <xdr:colOff>95250</xdr:colOff>
      <xdr:row>190</xdr:row>
      <xdr:rowOff>133350</xdr:rowOff>
    </xdr:to>
    <xdr:sp macro="" textlink="">
      <xdr:nvSpPr>
        <xdr:cNvPr id="21518" name="WordArt 14" descr="90%"/>
        <xdr:cNvSpPr>
          <a:spLocks noChangeArrowheads="1" noChangeShapeType="1" noTextEdit="1"/>
        </xdr:cNvSpPr>
      </xdr:nvSpPr>
      <xdr:spPr bwMode="auto">
        <a:xfrm>
          <a:off x="1400175" y="43053000"/>
          <a:ext cx="1447800" cy="581025"/>
        </a:xfrm>
        <a:prstGeom prst="rect">
          <a:avLst/>
        </a:prstGeom>
      </xdr:spPr>
      <xdr:txBody>
        <a:bodyPr wrap="none" fromWordArt="1">
          <a:prstTxWarp prst="textPlain">
            <a:avLst>
              <a:gd name="adj" fmla="val 50000"/>
            </a:avLst>
          </a:prstTxWarp>
        </a:bodyPr>
        <a:lstStyle/>
        <a:p>
          <a:pPr algn="ctr" rtl="0"/>
          <a:r>
            <a:rPr lang="el-GR"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rPr>
            <a:t>Βαθμολογία</a:t>
          </a:r>
          <a:endParaRPr lang="en-GB"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endParaRPr>
        </a:p>
      </xdr:txBody>
    </xdr:sp>
    <xdr:clientData/>
  </xdr:twoCellAnchor>
  <xdr:twoCellAnchor>
    <xdr:from>
      <xdr:col>4</xdr:col>
      <xdr:colOff>247650</xdr:colOff>
      <xdr:row>409</xdr:row>
      <xdr:rowOff>200025</xdr:rowOff>
    </xdr:from>
    <xdr:to>
      <xdr:col>9</xdr:col>
      <xdr:colOff>95250</xdr:colOff>
      <xdr:row>411</xdr:row>
      <xdr:rowOff>133350</xdr:rowOff>
    </xdr:to>
    <xdr:sp macro="" textlink="">
      <xdr:nvSpPr>
        <xdr:cNvPr id="21519" name="WordArt 15" descr="90%"/>
        <xdr:cNvSpPr>
          <a:spLocks noChangeArrowheads="1" noChangeShapeType="1" noTextEdit="1"/>
        </xdr:cNvSpPr>
      </xdr:nvSpPr>
      <xdr:spPr bwMode="auto">
        <a:xfrm>
          <a:off x="1400175" y="86677500"/>
          <a:ext cx="1447800" cy="523875"/>
        </a:xfrm>
        <a:prstGeom prst="rect">
          <a:avLst/>
        </a:prstGeom>
      </xdr:spPr>
      <xdr:txBody>
        <a:bodyPr wrap="none" fromWordArt="1">
          <a:prstTxWarp prst="textPlain">
            <a:avLst>
              <a:gd name="adj" fmla="val 50000"/>
            </a:avLst>
          </a:prstTxWarp>
        </a:bodyPr>
        <a:lstStyle/>
        <a:p>
          <a:pPr algn="ctr" rtl="0"/>
          <a:r>
            <a:rPr lang="el-GR"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rPr>
            <a:t>Βαθμολογία</a:t>
          </a:r>
          <a:endParaRPr lang="en-GB"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endParaRPr>
        </a:p>
      </xdr:txBody>
    </xdr:sp>
    <xdr:clientData/>
  </xdr:twoCellAnchor>
  <xdr:twoCellAnchor>
    <xdr:from>
      <xdr:col>5</xdr:col>
      <xdr:colOff>19050</xdr:colOff>
      <xdr:row>527</xdr:row>
      <xdr:rowOff>114300</xdr:rowOff>
    </xdr:from>
    <xdr:to>
      <xdr:col>9</xdr:col>
      <xdr:colOff>161925</xdr:colOff>
      <xdr:row>529</xdr:row>
      <xdr:rowOff>0</xdr:rowOff>
    </xdr:to>
    <xdr:sp macro="" textlink="">
      <xdr:nvSpPr>
        <xdr:cNvPr id="21522" name="WordArt 18" descr="90%"/>
        <xdr:cNvSpPr>
          <a:spLocks noChangeArrowheads="1" noChangeShapeType="1" noTextEdit="1"/>
        </xdr:cNvSpPr>
      </xdr:nvSpPr>
      <xdr:spPr bwMode="auto">
        <a:xfrm>
          <a:off x="1466850" y="109451775"/>
          <a:ext cx="1447800" cy="428625"/>
        </a:xfrm>
        <a:prstGeom prst="rect">
          <a:avLst/>
        </a:prstGeom>
      </xdr:spPr>
      <xdr:txBody>
        <a:bodyPr wrap="none" fromWordArt="1">
          <a:prstTxWarp prst="textPlain">
            <a:avLst>
              <a:gd name="adj" fmla="val 50000"/>
            </a:avLst>
          </a:prstTxWarp>
        </a:bodyPr>
        <a:lstStyle/>
        <a:p>
          <a:pPr algn="ctr" rtl="0"/>
          <a:r>
            <a:rPr lang="el-GR"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rPr>
            <a:t>Βαθμολογία</a:t>
          </a:r>
          <a:endParaRPr lang="en-GB"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endParaRPr>
        </a:p>
      </xdr:txBody>
    </xdr:sp>
    <xdr:clientData/>
  </xdr:twoCellAnchor>
  <xdr:twoCellAnchor>
    <xdr:from>
      <xdr:col>10</xdr:col>
      <xdr:colOff>333375</xdr:colOff>
      <xdr:row>137</xdr:row>
      <xdr:rowOff>133350</xdr:rowOff>
    </xdr:from>
    <xdr:to>
      <xdr:col>14</xdr:col>
      <xdr:colOff>257175</xdr:colOff>
      <xdr:row>146</xdr:row>
      <xdr:rowOff>164505</xdr:rowOff>
    </xdr:to>
    <xdr:pic>
      <xdr:nvPicPr>
        <xdr:cNvPr id="3708432" name="Picture 19" descr="CRCTR049"/>
        <xdr:cNvPicPr>
          <a:picLocks noChangeAspect="1" noChangeArrowheads="1"/>
        </xdr:cNvPicPr>
      </xdr:nvPicPr>
      <xdr:blipFill>
        <a:blip xmlns:r="http://schemas.openxmlformats.org/officeDocument/2006/relationships" r:embed="rId4" cstate="print"/>
        <a:srcRect/>
        <a:stretch>
          <a:fillRect/>
        </a:stretch>
      </xdr:blipFill>
      <xdr:spPr bwMode="auto">
        <a:xfrm>
          <a:off x="3400425" y="37699950"/>
          <a:ext cx="1133475" cy="2526705"/>
        </a:xfrm>
        <a:prstGeom prst="rect">
          <a:avLst/>
        </a:prstGeom>
        <a:noFill/>
        <a:ln w="9525">
          <a:noFill/>
          <a:miter lim="800000"/>
          <a:headEnd/>
          <a:tailEnd/>
        </a:ln>
      </xdr:spPr>
    </xdr:pic>
    <xdr:clientData/>
  </xdr:twoCellAnchor>
  <xdr:twoCellAnchor>
    <xdr:from>
      <xdr:col>20</xdr:col>
      <xdr:colOff>466725</xdr:colOff>
      <xdr:row>337</xdr:row>
      <xdr:rowOff>200025</xdr:rowOff>
    </xdr:from>
    <xdr:to>
      <xdr:col>21</xdr:col>
      <xdr:colOff>533400</xdr:colOff>
      <xdr:row>349</xdr:row>
      <xdr:rowOff>85725</xdr:rowOff>
    </xdr:to>
    <xdr:pic>
      <xdr:nvPicPr>
        <xdr:cNvPr id="3708433" name="Picture 20" descr="CRCTR030"/>
        <xdr:cNvPicPr>
          <a:picLocks noChangeAspect="1" noChangeArrowheads="1"/>
        </xdr:cNvPicPr>
      </xdr:nvPicPr>
      <xdr:blipFill>
        <a:blip xmlns:r="http://schemas.openxmlformats.org/officeDocument/2006/relationships" r:embed="rId5" cstate="print"/>
        <a:srcRect/>
        <a:stretch>
          <a:fillRect/>
        </a:stretch>
      </xdr:blipFill>
      <xdr:spPr bwMode="auto">
        <a:xfrm>
          <a:off x="6762750" y="69846825"/>
          <a:ext cx="752475" cy="3048000"/>
        </a:xfrm>
        <a:prstGeom prst="rect">
          <a:avLst/>
        </a:prstGeom>
        <a:noFill/>
        <a:ln w="9525">
          <a:noFill/>
          <a:miter lim="800000"/>
          <a:headEnd/>
          <a:tailEnd/>
        </a:ln>
      </xdr:spPr>
    </xdr:pic>
    <xdr:clientData/>
  </xdr:twoCellAnchor>
  <xdr:twoCellAnchor>
    <xdr:from>
      <xdr:col>18</xdr:col>
      <xdr:colOff>238125</xdr:colOff>
      <xdr:row>400</xdr:row>
      <xdr:rowOff>257175</xdr:rowOff>
    </xdr:from>
    <xdr:to>
      <xdr:col>20</xdr:col>
      <xdr:colOff>219075</xdr:colOff>
      <xdr:row>412</xdr:row>
      <xdr:rowOff>171450</xdr:rowOff>
    </xdr:to>
    <xdr:pic>
      <xdr:nvPicPr>
        <xdr:cNvPr id="3708434" name="Picture 21" descr="CRCTR168"/>
        <xdr:cNvPicPr>
          <a:picLocks noChangeAspect="1" noChangeArrowheads="1"/>
        </xdr:cNvPicPr>
      </xdr:nvPicPr>
      <xdr:blipFill>
        <a:blip xmlns:r="http://schemas.openxmlformats.org/officeDocument/2006/relationships" r:embed="rId6" cstate="print"/>
        <a:srcRect/>
        <a:stretch>
          <a:fillRect/>
        </a:stretch>
      </xdr:blipFill>
      <xdr:spPr bwMode="auto">
        <a:xfrm>
          <a:off x="5734050" y="84877275"/>
          <a:ext cx="781050" cy="2552700"/>
        </a:xfrm>
        <a:prstGeom prst="rect">
          <a:avLst/>
        </a:prstGeom>
        <a:noFill/>
        <a:ln w="9525">
          <a:noFill/>
          <a:miter lim="800000"/>
          <a:headEnd/>
          <a:tailEnd/>
        </a:ln>
      </xdr:spPr>
    </xdr:pic>
    <xdr:clientData/>
  </xdr:twoCellAnchor>
  <xdr:twoCellAnchor>
    <xdr:from>
      <xdr:col>14</xdr:col>
      <xdr:colOff>66675</xdr:colOff>
      <xdr:row>524</xdr:row>
      <xdr:rowOff>66675</xdr:rowOff>
    </xdr:from>
    <xdr:to>
      <xdr:col>20</xdr:col>
      <xdr:colOff>447675</xdr:colOff>
      <xdr:row>528</xdr:row>
      <xdr:rowOff>28575</xdr:rowOff>
    </xdr:to>
    <xdr:sp macro="" textlink="">
      <xdr:nvSpPr>
        <xdr:cNvPr id="21526" name="AutoShape 22" descr="Bouquet">
          <a:hlinkClick xmlns:r="http://schemas.openxmlformats.org/officeDocument/2006/relationships" r:id="rId7"/>
        </xdr:cNvPr>
        <xdr:cNvSpPr>
          <a:spLocks noChangeArrowheads="1"/>
        </xdr:cNvSpPr>
      </xdr:nvSpPr>
      <xdr:spPr bwMode="auto">
        <a:xfrm>
          <a:off x="4343400" y="108946950"/>
          <a:ext cx="2400300" cy="571500"/>
        </a:xfrm>
        <a:prstGeom prst="ellipseRibbon2">
          <a:avLst>
            <a:gd name="adj1" fmla="val 25000"/>
            <a:gd name="adj2" fmla="val 50000"/>
            <a:gd name="adj3" fmla="val 12500"/>
          </a:avLst>
        </a:prstGeom>
        <a:blipFill dpi="0" rotWithShape="0">
          <a:blip xmlns:r="http://schemas.openxmlformats.org/officeDocument/2006/relationships" r:embed="rId8" cstate="print"/>
          <a:srcRect/>
          <a:tile tx="0" ty="0" sx="100000" sy="100000" flip="none" algn="tl"/>
        </a:blipFill>
        <a:ln w="9525">
          <a:solidFill>
            <a:srgbClr val="000000"/>
          </a:solidFill>
          <a:round/>
          <a:headEnd/>
          <a:tailEnd/>
        </a:ln>
      </xdr:spPr>
      <xdr:txBody>
        <a:bodyPr vertOverflow="clip" wrap="square" lIns="36576" tIns="41148" rIns="36576" bIns="41148" anchor="ctr" upright="1"/>
        <a:lstStyle/>
        <a:p>
          <a:pPr algn="ctr" rtl="0">
            <a:defRPr sz="1000"/>
          </a:pPr>
          <a:r>
            <a:rPr lang="el-GR" sz="1200" b="1" i="0" strike="noStrike">
              <a:solidFill>
                <a:srgbClr val="000000"/>
              </a:solidFill>
              <a:latin typeface="Comic Sans MS"/>
            </a:rPr>
            <a:t>ΕΠΙΣΤΡΟΦΗ</a:t>
          </a:r>
        </a:p>
      </xdr:txBody>
    </xdr:sp>
    <xdr:clientData/>
  </xdr:twoCellAnchor>
  <xdr:twoCellAnchor>
    <xdr:from>
      <xdr:col>8</xdr:col>
      <xdr:colOff>57150</xdr:colOff>
      <xdr:row>54</xdr:row>
      <xdr:rowOff>47625</xdr:rowOff>
    </xdr:from>
    <xdr:to>
      <xdr:col>9</xdr:col>
      <xdr:colOff>9525</xdr:colOff>
      <xdr:row>55</xdr:row>
      <xdr:rowOff>257175</xdr:rowOff>
    </xdr:to>
    <xdr:sp macro="" textlink="">
      <xdr:nvSpPr>
        <xdr:cNvPr id="21527" name="Text Box 23"/>
        <xdr:cNvSpPr txBox="1">
          <a:spLocks noChangeArrowheads="1"/>
        </xdr:cNvSpPr>
      </xdr:nvSpPr>
      <xdr:spPr bwMode="auto">
        <a:xfrm>
          <a:off x="2514600" y="125444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54</xdr:row>
      <xdr:rowOff>38100</xdr:rowOff>
    </xdr:from>
    <xdr:to>
      <xdr:col>6</xdr:col>
      <xdr:colOff>333375</xdr:colOff>
      <xdr:row>55</xdr:row>
      <xdr:rowOff>247650</xdr:rowOff>
    </xdr:to>
    <xdr:sp macro="" textlink="">
      <xdr:nvSpPr>
        <xdr:cNvPr id="21528" name="Text Box 24"/>
        <xdr:cNvSpPr txBox="1">
          <a:spLocks noChangeArrowheads="1"/>
        </xdr:cNvSpPr>
      </xdr:nvSpPr>
      <xdr:spPr bwMode="auto">
        <a:xfrm>
          <a:off x="1790700" y="12534900"/>
          <a:ext cx="3238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12</xdr:col>
      <xdr:colOff>266700</xdr:colOff>
      <xdr:row>78</xdr:row>
      <xdr:rowOff>228600</xdr:rowOff>
    </xdr:from>
    <xdr:to>
      <xdr:col>15</xdr:col>
      <xdr:colOff>219075</xdr:colOff>
      <xdr:row>82</xdr:row>
      <xdr:rowOff>0</xdr:rowOff>
    </xdr:to>
    <xdr:pic>
      <xdr:nvPicPr>
        <xdr:cNvPr id="3708438" name="Picture 29"/>
        <xdr:cNvPicPr>
          <a:picLocks noChangeAspect="1" noChangeArrowheads="1"/>
        </xdr:cNvPicPr>
      </xdr:nvPicPr>
      <xdr:blipFill>
        <a:blip xmlns:r="http://schemas.openxmlformats.org/officeDocument/2006/relationships" r:embed="rId9" cstate="print"/>
        <a:srcRect/>
        <a:stretch>
          <a:fillRect/>
        </a:stretch>
      </xdr:blipFill>
      <xdr:spPr bwMode="auto">
        <a:xfrm>
          <a:off x="3943350" y="19354800"/>
          <a:ext cx="876300" cy="971550"/>
        </a:xfrm>
        <a:prstGeom prst="rect">
          <a:avLst/>
        </a:prstGeom>
        <a:noFill/>
        <a:ln w="9525">
          <a:noFill/>
          <a:miter lim="800000"/>
          <a:headEnd/>
          <a:tailEnd/>
        </a:ln>
      </xdr:spPr>
    </xdr:pic>
    <xdr:clientData/>
  </xdr:twoCellAnchor>
  <xdr:twoCellAnchor>
    <xdr:from>
      <xdr:col>11</xdr:col>
      <xdr:colOff>180975</xdr:colOff>
      <xdr:row>88</xdr:row>
      <xdr:rowOff>66675</xdr:rowOff>
    </xdr:from>
    <xdr:to>
      <xdr:col>14</xdr:col>
      <xdr:colOff>152400</xdr:colOff>
      <xdr:row>92</xdr:row>
      <xdr:rowOff>0</xdr:rowOff>
    </xdr:to>
    <xdr:pic>
      <xdr:nvPicPr>
        <xdr:cNvPr id="3708439" name="Picture 34"/>
        <xdr:cNvPicPr>
          <a:picLocks noChangeAspect="1" noChangeArrowheads="1"/>
        </xdr:cNvPicPr>
      </xdr:nvPicPr>
      <xdr:blipFill>
        <a:blip xmlns:r="http://schemas.openxmlformats.org/officeDocument/2006/relationships" r:embed="rId9" cstate="print"/>
        <a:srcRect/>
        <a:stretch>
          <a:fillRect/>
        </a:stretch>
      </xdr:blipFill>
      <xdr:spPr bwMode="auto">
        <a:xfrm>
          <a:off x="3590925" y="21974175"/>
          <a:ext cx="838200" cy="1133475"/>
        </a:xfrm>
        <a:prstGeom prst="rect">
          <a:avLst/>
        </a:prstGeom>
        <a:noFill/>
        <a:ln w="9525">
          <a:noFill/>
          <a:miter lim="800000"/>
          <a:headEnd/>
          <a:tailEnd/>
        </a:ln>
      </xdr:spPr>
    </xdr:pic>
    <xdr:clientData/>
  </xdr:twoCellAnchor>
  <xdr:twoCellAnchor>
    <xdr:from>
      <xdr:col>13</xdr:col>
      <xdr:colOff>123825</xdr:colOff>
      <xdr:row>94</xdr:row>
      <xdr:rowOff>238125</xdr:rowOff>
    </xdr:from>
    <xdr:to>
      <xdr:col>16</xdr:col>
      <xdr:colOff>47625</xdr:colOff>
      <xdr:row>98</xdr:row>
      <xdr:rowOff>171450</xdr:rowOff>
    </xdr:to>
    <xdr:pic>
      <xdr:nvPicPr>
        <xdr:cNvPr id="3708440" name="Picture 39"/>
        <xdr:cNvPicPr>
          <a:picLocks noChangeAspect="1" noChangeArrowheads="1"/>
        </xdr:cNvPicPr>
      </xdr:nvPicPr>
      <xdr:blipFill>
        <a:blip xmlns:r="http://schemas.openxmlformats.org/officeDocument/2006/relationships" r:embed="rId9" cstate="print"/>
        <a:srcRect/>
        <a:stretch>
          <a:fillRect/>
        </a:stretch>
      </xdr:blipFill>
      <xdr:spPr bwMode="auto">
        <a:xfrm>
          <a:off x="4105275" y="23860125"/>
          <a:ext cx="847725" cy="1000125"/>
        </a:xfrm>
        <a:prstGeom prst="rect">
          <a:avLst/>
        </a:prstGeom>
        <a:noFill/>
        <a:ln w="9525">
          <a:noFill/>
          <a:miter lim="800000"/>
          <a:headEnd/>
          <a:tailEnd/>
        </a:ln>
      </xdr:spPr>
    </xdr:pic>
    <xdr:clientData/>
  </xdr:twoCellAnchor>
  <xdr:twoCellAnchor>
    <xdr:from>
      <xdr:col>12</xdr:col>
      <xdr:colOff>66675</xdr:colOff>
      <xdr:row>123</xdr:row>
      <xdr:rowOff>190500</xdr:rowOff>
    </xdr:from>
    <xdr:to>
      <xdr:col>14</xdr:col>
      <xdr:colOff>168883</xdr:colOff>
      <xdr:row>126</xdr:row>
      <xdr:rowOff>152400</xdr:rowOff>
    </xdr:to>
    <xdr:pic>
      <xdr:nvPicPr>
        <xdr:cNvPr id="3708441" name="Picture 45"/>
        <xdr:cNvPicPr>
          <a:picLocks noChangeAspect="1" noChangeArrowheads="1"/>
        </xdr:cNvPicPr>
      </xdr:nvPicPr>
      <xdr:blipFill>
        <a:blip xmlns:r="http://schemas.openxmlformats.org/officeDocument/2006/relationships" r:embed="rId9" cstate="print"/>
        <a:srcRect/>
        <a:stretch>
          <a:fillRect/>
        </a:stretch>
      </xdr:blipFill>
      <xdr:spPr bwMode="auto">
        <a:xfrm>
          <a:off x="3743325" y="33775650"/>
          <a:ext cx="702283" cy="876300"/>
        </a:xfrm>
        <a:prstGeom prst="rect">
          <a:avLst/>
        </a:prstGeom>
        <a:noFill/>
        <a:ln w="9525">
          <a:noFill/>
          <a:miter lim="800000"/>
          <a:headEnd/>
          <a:tailEnd/>
        </a:ln>
      </xdr:spPr>
    </xdr:pic>
    <xdr:clientData/>
  </xdr:twoCellAnchor>
  <xdr:twoCellAnchor>
    <xdr:from>
      <xdr:col>1</xdr:col>
      <xdr:colOff>66674</xdr:colOff>
      <xdr:row>109</xdr:row>
      <xdr:rowOff>85725</xdr:rowOff>
    </xdr:from>
    <xdr:to>
      <xdr:col>19</xdr:col>
      <xdr:colOff>123824</xdr:colOff>
      <xdr:row>111</xdr:row>
      <xdr:rowOff>219075</xdr:rowOff>
    </xdr:to>
    <xdr:sp macro="" textlink="">
      <xdr:nvSpPr>
        <xdr:cNvPr id="21550" name="WordArt 46"/>
        <xdr:cNvSpPr>
          <a:spLocks noChangeArrowheads="1" noChangeShapeType="1" noTextEdit="1"/>
        </xdr:cNvSpPr>
      </xdr:nvSpPr>
      <xdr:spPr bwMode="auto">
        <a:xfrm>
          <a:off x="314324" y="31537275"/>
          <a:ext cx="5572125" cy="685800"/>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outerShdw>
              </a:effectLst>
              <a:latin typeface="Comic Sans MS"/>
            </a:rPr>
            <a:t>Κλάσμα ÷ ακέραιος </a:t>
          </a:r>
          <a:endParaRPr lang="en-GB"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outerShdw>
            </a:effectLst>
            <a:latin typeface="Comic Sans MS"/>
          </a:endParaRPr>
        </a:p>
      </xdr:txBody>
    </xdr:sp>
    <xdr:clientData/>
  </xdr:twoCellAnchor>
  <xdr:twoCellAnchor>
    <xdr:from>
      <xdr:col>15</xdr:col>
      <xdr:colOff>171450</xdr:colOff>
      <xdr:row>106</xdr:row>
      <xdr:rowOff>190500</xdr:rowOff>
    </xdr:from>
    <xdr:to>
      <xdr:col>20</xdr:col>
      <xdr:colOff>381000</xdr:colOff>
      <xdr:row>107</xdr:row>
      <xdr:rowOff>190500</xdr:rowOff>
    </xdr:to>
    <xdr:sp macro="" textlink="">
      <xdr:nvSpPr>
        <xdr:cNvPr id="21566" name="AutoShape 62" descr="Bouquet">
          <a:hlinkClick xmlns:r="http://schemas.openxmlformats.org/officeDocument/2006/relationships" r:id="rId10"/>
        </xdr:cNvPr>
        <xdr:cNvSpPr>
          <a:spLocks noChangeArrowheads="1"/>
        </xdr:cNvSpPr>
      </xdr:nvSpPr>
      <xdr:spPr bwMode="auto">
        <a:xfrm>
          <a:off x="4772025" y="26917650"/>
          <a:ext cx="1905000" cy="390525"/>
        </a:xfrm>
        <a:prstGeom prst="ribbon">
          <a:avLst>
            <a:gd name="adj1" fmla="val 12500"/>
            <a:gd name="adj2" fmla="val 50000"/>
          </a:avLst>
        </a:prstGeom>
        <a:blipFill dpi="0" rotWithShape="0">
          <a:blip xmlns:r="http://schemas.openxmlformats.org/officeDocument/2006/relationships" r:embed="rId8" cstate="print"/>
          <a:srcRect/>
          <a:tile tx="0" ty="0" sx="100000" sy="100000" flip="none" algn="tl"/>
        </a:blipFill>
        <a:ln w="9525">
          <a:solidFill>
            <a:srgbClr val="000000"/>
          </a:solidFill>
          <a:round/>
          <a:headEnd/>
          <a:tailEnd/>
        </a:ln>
      </xdr:spPr>
      <xdr:txBody>
        <a:bodyPr vertOverflow="clip" wrap="square" lIns="27432" tIns="36576" rIns="27432" bIns="36576" anchor="ctr" upright="1"/>
        <a:lstStyle/>
        <a:p>
          <a:pPr algn="ctr" rtl="0">
            <a:defRPr sz="1000"/>
          </a:pPr>
          <a:r>
            <a:rPr lang="el-GR" sz="1000" b="1" i="0" strike="noStrike">
              <a:solidFill>
                <a:srgbClr val="000000"/>
              </a:solidFill>
              <a:latin typeface="Comic Sans MS"/>
            </a:rPr>
            <a:t>ΕΠΙΣΤΡΟΦΗ</a:t>
          </a:r>
        </a:p>
      </xdr:txBody>
    </xdr:sp>
    <xdr:clientData/>
  </xdr:twoCellAnchor>
  <xdr:twoCellAnchor>
    <xdr:from>
      <xdr:col>15</xdr:col>
      <xdr:colOff>152400</xdr:colOff>
      <xdr:row>189</xdr:row>
      <xdr:rowOff>333375</xdr:rowOff>
    </xdr:from>
    <xdr:to>
      <xdr:col>20</xdr:col>
      <xdr:colOff>323850</xdr:colOff>
      <xdr:row>191</xdr:row>
      <xdr:rowOff>104775</xdr:rowOff>
    </xdr:to>
    <xdr:sp macro="" textlink="">
      <xdr:nvSpPr>
        <xdr:cNvPr id="21567" name="AutoShape 63" descr="Bouquet">
          <a:hlinkClick xmlns:r="http://schemas.openxmlformats.org/officeDocument/2006/relationships" r:id="rId11"/>
        </xdr:cNvPr>
        <xdr:cNvSpPr>
          <a:spLocks noChangeArrowheads="1"/>
        </xdr:cNvSpPr>
      </xdr:nvSpPr>
      <xdr:spPr bwMode="auto">
        <a:xfrm>
          <a:off x="4752975" y="43443525"/>
          <a:ext cx="1866900" cy="390525"/>
        </a:xfrm>
        <a:prstGeom prst="ribbon">
          <a:avLst>
            <a:gd name="adj1" fmla="val 12500"/>
            <a:gd name="adj2" fmla="val 50000"/>
          </a:avLst>
        </a:prstGeom>
        <a:blipFill dpi="0" rotWithShape="0">
          <a:blip xmlns:r="http://schemas.openxmlformats.org/officeDocument/2006/relationships" r:embed="rId8" cstate="print"/>
          <a:srcRect/>
          <a:tile tx="0" ty="0" sx="100000" sy="100000" flip="none" algn="tl"/>
        </a:blipFill>
        <a:ln w="9525">
          <a:solidFill>
            <a:srgbClr val="000000"/>
          </a:solidFill>
          <a:round/>
          <a:headEnd/>
          <a:tailEnd/>
        </a:ln>
      </xdr:spPr>
      <xdr:txBody>
        <a:bodyPr vertOverflow="clip" wrap="square" lIns="27432" tIns="36576" rIns="27432" bIns="36576" anchor="ctr" upright="1"/>
        <a:lstStyle/>
        <a:p>
          <a:pPr algn="ctr" rtl="0">
            <a:defRPr sz="1000"/>
          </a:pPr>
          <a:r>
            <a:rPr lang="el-GR" sz="1000" b="1" i="0" strike="noStrike">
              <a:solidFill>
                <a:srgbClr val="000000"/>
              </a:solidFill>
              <a:latin typeface="Comic Sans MS"/>
            </a:rPr>
            <a:t>ΕΠΙΣΤΡΟΦΗ</a:t>
          </a:r>
        </a:p>
      </xdr:txBody>
    </xdr:sp>
    <xdr:clientData/>
  </xdr:twoCellAnchor>
  <xdr:twoCellAnchor>
    <xdr:from>
      <xdr:col>11</xdr:col>
      <xdr:colOff>28575</xdr:colOff>
      <xdr:row>332</xdr:row>
      <xdr:rowOff>66675</xdr:rowOff>
    </xdr:from>
    <xdr:to>
      <xdr:col>12</xdr:col>
      <xdr:colOff>9525</xdr:colOff>
      <xdr:row>333</xdr:row>
      <xdr:rowOff>228600</xdr:rowOff>
    </xdr:to>
    <xdr:sp macro="" textlink="">
      <xdr:nvSpPr>
        <xdr:cNvPr id="21572" name="Text Box 68"/>
        <xdr:cNvSpPr txBox="1">
          <a:spLocks noChangeArrowheads="1"/>
        </xdr:cNvSpPr>
      </xdr:nvSpPr>
      <xdr:spPr bwMode="auto">
        <a:xfrm>
          <a:off x="3438525" y="6836092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22</xdr:col>
      <xdr:colOff>95250</xdr:colOff>
      <xdr:row>365</xdr:row>
      <xdr:rowOff>76200</xdr:rowOff>
    </xdr:from>
    <xdr:to>
      <xdr:col>23</xdr:col>
      <xdr:colOff>428625</xdr:colOff>
      <xdr:row>374</xdr:row>
      <xdr:rowOff>228600</xdr:rowOff>
    </xdr:to>
    <xdr:pic>
      <xdr:nvPicPr>
        <xdr:cNvPr id="3708446" name="Picture 80" descr="CRCTR030"/>
        <xdr:cNvPicPr>
          <a:picLocks noChangeAspect="1" noChangeArrowheads="1"/>
        </xdr:cNvPicPr>
      </xdr:nvPicPr>
      <xdr:blipFill>
        <a:blip xmlns:r="http://schemas.openxmlformats.org/officeDocument/2006/relationships" r:embed="rId5" cstate="print"/>
        <a:srcRect/>
        <a:stretch>
          <a:fillRect/>
        </a:stretch>
      </xdr:blipFill>
      <xdr:spPr bwMode="auto">
        <a:xfrm>
          <a:off x="7762875" y="77142975"/>
          <a:ext cx="1019175" cy="2000250"/>
        </a:xfrm>
        <a:prstGeom prst="rect">
          <a:avLst/>
        </a:prstGeom>
        <a:noFill/>
        <a:ln w="9525">
          <a:noFill/>
          <a:miter lim="800000"/>
          <a:headEnd/>
          <a:tailEnd/>
        </a:ln>
      </xdr:spPr>
    </xdr:pic>
    <xdr:clientData/>
  </xdr:twoCellAnchor>
  <xdr:twoCellAnchor>
    <xdr:from>
      <xdr:col>15</xdr:col>
      <xdr:colOff>171450</xdr:colOff>
      <xdr:row>410</xdr:row>
      <xdr:rowOff>257175</xdr:rowOff>
    </xdr:from>
    <xdr:to>
      <xdr:col>20</xdr:col>
      <xdr:colOff>247650</xdr:colOff>
      <xdr:row>412</xdr:row>
      <xdr:rowOff>66675</xdr:rowOff>
    </xdr:to>
    <xdr:sp macro="" textlink="">
      <xdr:nvSpPr>
        <xdr:cNvPr id="21630" name="AutoShape 126" descr="Bouquet">
          <a:hlinkClick xmlns:r="http://schemas.openxmlformats.org/officeDocument/2006/relationships" r:id="rId12"/>
        </xdr:cNvPr>
        <xdr:cNvSpPr>
          <a:spLocks noChangeArrowheads="1"/>
        </xdr:cNvSpPr>
      </xdr:nvSpPr>
      <xdr:spPr bwMode="auto">
        <a:xfrm>
          <a:off x="4772025" y="86934675"/>
          <a:ext cx="1771650" cy="390525"/>
        </a:xfrm>
        <a:prstGeom prst="ribbon">
          <a:avLst>
            <a:gd name="adj1" fmla="val 12500"/>
            <a:gd name="adj2" fmla="val 50000"/>
          </a:avLst>
        </a:prstGeom>
        <a:blipFill dpi="0" rotWithShape="0">
          <a:blip xmlns:r="http://schemas.openxmlformats.org/officeDocument/2006/relationships" r:embed="rId8" cstate="print"/>
          <a:srcRect/>
          <a:tile tx="0" ty="0" sx="100000" sy="100000" flip="none" algn="tl"/>
        </a:blipFill>
        <a:ln w="9525">
          <a:solidFill>
            <a:srgbClr val="000000"/>
          </a:solidFill>
          <a:round/>
          <a:headEnd/>
          <a:tailEnd/>
        </a:ln>
      </xdr:spPr>
      <xdr:txBody>
        <a:bodyPr vertOverflow="clip" wrap="square" lIns="27432" tIns="36576" rIns="27432" bIns="36576" anchor="ctr" upright="1"/>
        <a:lstStyle/>
        <a:p>
          <a:pPr algn="ctr" rtl="0">
            <a:defRPr sz="1000"/>
          </a:pPr>
          <a:r>
            <a:rPr lang="el-GR" sz="1000" b="1" i="0" strike="noStrike">
              <a:solidFill>
                <a:srgbClr val="000000"/>
              </a:solidFill>
              <a:latin typeface="Comic Sans MS"/>
            </a:rPr>
            <a:t>ΕΠΙΣΤΡΟΦΗ</a:t>
          </a:r>
        </a:p>
      </xdr:txBody>
    </xdr:sp>
    <xdr:clientData/>
  </xdr:twoCellAnchor>
  <xdr:twoCellAnchor>
    <xdr:from>
      <xdr:col>17</xdr:col>
      <xdr:colOff>123825</xdr:colOff>
      <xdr:row>9</xdr:row>
      <xdr:rowOff>66675</xdr:rowOff>
    </xdr:from>
    <xdr:to>
      <xdr:col>19</xdr:col>
      <xdr:colOff>200025</xdr:colOff>
      <xdr:row>14</xdr:row>
      <xdr:rowOff>85725</xdr:rowOff>
    </xdr:to>
    <xdr:pic>
      <xdr:nvPicPr>
        <xdr:cNvPr id="3708448" name="Picture 127"/>
        <xdr:cNvPicPr>
          <a:picLocks noChangeAspect="1" noChangeArrowheads="1"/>
        </xdr:cNvPicPr>
      </xdr:nvPicPr>
      <xdr:blipFill>
        <a:blip xmlns:r="http://schemas.openxmlformats.org/officeDocument/2006/relationships" r:embed="rId9" cstate="print"/>
        <a:srcRect/>
        <a:stretch>
          <a:fillRect/>
        </a:stretch>
      </xdr:blipFill>
      <xdr:spPr bwMode="auto">
        <a:xfrm>
          <a:off x="5324475" y="3162300"/>
          <a:ext cx="638175" cy="1457325"/>
        </a:xfrm>
        <a:prstGeom prst="rect">
          <a:avLst/>
        </a:prstGeom>
        <a:noFill/>
        <a:ln w="9525">
          <a:noFill/>
          <a:miter lim="800000"/>
          <a:headEnd/>
          <a:tailEnd/>
        </a:ln>
      </xdr:spPr>
    </xdr:pic>
    <xdr:clientData/>
  </xdr:twoCellAnchor>
  <xdr:twoCellAnchor>
    <xdr:from>
      <xdr:col>10</xdr:col>
      <xdr:colOff>57150</xdr:colOff>
      <xdr:row>54</xdr:row>
      <xdr:rowOff>47625</xdr:rowOff>
    </xdr:from>
    <xdr:to>
      <xdr:col>10</xdr:col>
      <xdr:colOff>304800</xdr:colOff>
      <xdr:row>55</xdr:row>
      <xdr:rowOff>257175</xdr:rowOff>
    </xdr:to>
    <xdr:sp macro="" textlink="">
      <xdr:nvSpPr>
        <xdr:cNvPr id="21834" name="Text Box 330"/>
        <xdr:cNvSpPr txBox="1">
          <a:spLocks noChangeArrowheads="1"/>
        </xdr:cNvSpPr>
      </xdr:nvSpPr>
      <xdr:spPr bwMode="auto">
        <a:xfrm>
          <a:off x="3124200" y="125444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59</xdr:row>
      <xdr:rowOff>19050</xdr:rowOff>
    </xdr:from>
    <xdr:to>
      <xdr:col>4</xdr:col>
      <xdr:colOff>314325</xdr:colOff>
      <xdr:row>60</xdr:row>
      <xdr:rowOff>228600</xdr:rowOff>
    </xdr:to>
    <xdr:sp macro="" textlink="">
      <xdr:nvSpPr>
        <xdr:cNvPr id="21844" name="Text Box 340"/>
        <xdr:cNvSpPr txBox="1">
          <a:spLocks noChangeArrowheads="1"/>
        </xdr:cNvSpPr>
      </xdr:nvSpPr>
      <xdr:spPr bwMode="auto">
        <a:xfrm>
          <a:off x="1219200" y="1390650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59</xdr:row>
      <xdr:rowOff>66675</xdr:rowOff>
    </xdr:from>
    <xdr:to>
      <xdr:col>2</xdr:col>
      <xdr:colOff>371475</xdr:colOff>
      <xdr:row>60</xdr:row>
      <xdr:rowOff>276225</xdr:rowOff>
    </xdr:to>
    <xdr:sp macro="" textlink="">
      <xdr:nvSpPr>
        <xdr:cNvPr id="21845" name="Text Box 341"/>
        <xdr:cNvSpPr txBox="1">
          <a:spLocks noChangeArrowheads="1"/>
        </xdr:cNvSpPr>
      </xdr:nvSpPr>
      <xdr:spPr bwMode="auto">
        <a:xfrm>
          <a:off x="581025" y="1395412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8</xdr:col>
      <xdr:colOff>57150</xdr:colOff>
      <xdr:row>59</xdr:row>
      <xdr:rowOff>47625</xdr:rowOff>
    </xdr:from>
    <xdr:to>
      <xdr:col>9</xdr:col>
      <xdr:colOff>9525</xdr:colOff>
      <xdr:row>60</xdr:row>
      <xdr:rowOff>257175</xdr:rowOff>
    </xdr:to>
    <xdr:sp macro="" textlink="">
      <xdr:nvSpPr>
        <xdr:cNvPr id="21846" name="Text Box 342"/>
        <xdr:cNvSpPr txBox="1">
          <a:spLocks noChangeArrowheads="1"/>
        </xdr:cNvSpPr>
      </xdr:nvSpPr>
      <xdr:spPr bwMode="auto">
        <a:xfrm>
          <a:off x="2514600" y="139350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59</xdr:row>
      <xdr:rowOff>38100</xdr:rowOff>
    </xdr:from>
    <xdr:to>
      <xdr:col>6</xdr:col>
      <xdr:colOff>333375</xdr:colOff>
      <xdr:row>60</xdr:row>
      <xdr:rowOff>247650</xdr:rowOff>
    </xdr:to>
    <xdr:sp macro="" textlink="">
      <xdr:nvSpPr>
        <xdr:cNvPr id="21847" name="Text Box 343"/>
        <xdr:cNvSpPr txBox="1">
          <a:spLocks noChangeArrowheads="1"/>
        </xdr:cNvSpPr>
      </xdr:nvSpPr>
      <xdr:spPr bwMode="auto">
        <a:xfrm>
          <a:off x="1790700" y="13925550"/>
          <a:ext cx="3238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10</xdr:col>
      <xdr:colOff>57150</xdr:colOff>
      <xdr:row>59</xdr:row>
      <xdr:rowOff>47625</xdr:rowOff>
    </xdr:from>
    <xdr:to>
      <xdr:col>10</xdr:col>
      <xdr:colOff>304800</xdr:colOff>
      <xdr:row>60</xdr:row>
      <xdr:rowOff>257175</xdr:rowOff>
    </xdr:to>
    <xdr:sp macro="" textlink="">
      <xdr:nvSpPr>
        <xdr:cNvPr id="21848" name="Text Box 344"/>
        <xdr:cNvSpPr txBox="1">
          <a:spLocks noChangeArrowheads="1"/>
        </xdr:cNvSpPr>
      </xdr:nvSpPr>
      <xdr:spPr bwMode="auto">
        <a:xfrm>
          <a:off x="3124200" y="139350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64</xdr:row>
      <xdr:rowOff>19050</xdr:rowOff>
    </xdr:from>
    <xdr:to>
      <xdr:col>4</xdr:col>
      <xdr:colOff>314325</xdr:colOff>
      <xdr:row>65</xdr:row>
      <xdr:rowOff>228600</xdr:rowOff>
    </xdr:to>
    <xdr:sp macro="" textlink="">
      <xdr:nvSpPr>
        <xdr:cNvPr id="21856" name="Text Box 352"/>
        <xdr:cNvSpPr txBox="1">
          <a:spLocks noChangeArrowheads="1"/>
        </xdr:cNvSpPr>
      </xdr:nvSpPr>
      <xdr:spPr bwMode="auto">
        <a:xfrm>
          <a:off x="1219200" y="1529715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64</xdr:row>
      <xdr:rowOff>66675</xdr:rowOff>
    </xdr:from>
    <xdr:to>
      <xdr:col>2</xdr:col>
      <xdr:colOff>371475</xdr:colOff>
      <xdr:row>65</xdr:row>
      <xdr:rowOff>276225</xdr:rowOff>
    </xdr:to>
    <xdr:sp macro="" textlink="">
      <xdr:nvSpPr>
        <xdr:cNvPr id="21857" name="Text Box 353"/>
        <xdr:cNvSpPr txBox="1">
          <a:spLocks noChangeArrowheads="1"/>
        </xdr:cNvSpPr>
      </xdr:nvSpPr>
      <xdr:spPr bwMode="auto">
        <a:xfrm>
          <a:off x="581025" y="1534477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8</xdr:col>
      <xdr:colOff>57150</xdr:colOff>
      <xdr:row>64</xdr:row>
      <xdr:rowOff>47625</xdr:rowOff>
    </xdr:from>
    <xdr:to>
      <xdr:col>9</xdr:col>
      <xdr:colOff>9525</xdr:colOff>
      <xdr:row>65</xdr:row>
      <xdr:rowOff>257175</xdr:rowOff>
    </xdr:to>
    <xdr:sp macro="" textlink="">
      <xdr:nvSpPr>
        <xdr:cNvPr id="21859" name="Text Box 355"/>
        <xdr:cNvSpPr txBox="1">
          <a:spLocks noChangeArrowheads="1"/>
        </xdr:cNvSpPr>
      </xdr:nvSpPr>
      <xdr:spPr bwMode="auto">
        <a:xfrm>
          <a:off x="2514600" y="153257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64</xdr:row>
      <xdr:rowOff>38100</xdr:rowOff>
    </xdr:from>
    <xdr:to>
      <xdr:col>6</xdr:col>
      <xdr:colOff>333375</xdr:colOff>
      <xdr:row>65</xdr:row>
      <xdr:rowOff>247650</xdr:rowOff>
    </xdr:to>
    <xdr:sp macro="" textlink="">
      <xdr:nvSpPr>
        <xdr:cNvPr id="21860" name="Text Box 356"/>
        <xdr:cNvSpPr txBox="1">
          <a:spLocks noChangeArrowheads="1"/>
        </xdr:cNvSpPr>
      </xdr:nvSpPr>
      <xdr:spPr bwMode="auto">
        <a:xfrm>
          <a:off x="1790700" y="15316200"/>
          <a:ext cx="3238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10</xdr:col>
      <xdr:colOff>57150</xdr:colOff>
      <xdr:row>64</xdr:row>
      <xdr:rowOff>47625</xdr:rowOff>
    </xdr:from>
    <xdr:to>
      <xdr:col>10</xdr:col>
      <xdr:colOff>304800</xdr:colOff>
      <xdr:row>65</xdr:row>
      <xdr:rowOff>257175</xdr:rowOff>
    </xdr:to>
    <xdr:sp macro="" textlink="">
      <xdr:nvSpPr>
        <xdr:cNvPr id="21861" name="Text Box 357"/>
        <xdr:cNvSpPr txBox="1">
          <a:spLocks noChangeArrowheads="1"/>
        </xdr:cNvSpPr>
      </xdr:nvSpPr>
      <xdr:spPr bwMode="auto">
        <a:xfrm>
          <a:off x="3124200" y="153257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69</xdr:row>
      <xdr:rowOff>19050</xdr:rowOff>
    </xdr:from>
    <xdr:to>
      <xdr:col>4</xdr:col>
      <xdr:colOff>314325</xdr:colOff>
      <xdr:row>70</xdr:row>
      <xdr:rowOff>228600</xdr:rowOff>
    </xdr:to>
    <xdr:sp macro="" textlink="">
      <xdr:nvSpPr>
        <xdr:cNvPr id="21862" name="Text Box 358"/>
        <xdr:cNvSpPr txBox="1">
          <a:spLocks noChangeArrowheads="1"/>
        </xdr:cNvSpPr>
      </xdr:nvSpPr>
      <xdr:spPr bwMode="auto">
        <a:xfrm>
          <a:off x="1219200" y="1668780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69</xdr:row>
      <xdr:rowOff>66675</xdr:rowOff>
    </xdr:from>
    <xdr:to>
      <xdr:col>2</xdr:col>
      <xdr:colOff>371475</xdr:colOff>
      <xdr:row>70</xdr:row>
      <xdr:rowOff>276225</xdr:rowOff>
    </xdr:to>
    <xdr:sp macro="" textlink="">
      <xdr:nvSpPr>
        <xdr:cNvPr id="21863" name="Text Box 359"/>
        <xdr:cNvSpPr txBox="1">
          <a:spLocks noChangeArrowheads="1"/>
        </xdr:cNvSpPr>
      </xdr:nvSpPr>
      <xdr:spPr bwMode="auto">
        <a:xfrm>
          <a:off x="581025" y="1673542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8</xdr:col>
      <xdr:colOff>57150</xdr:colOff>
      <xdr:row>69</xdr:row>
      <xdr:rowOff>47625</xdr:rowOff>
    </xdr:from>
    <xdr:to>
      <xdr:col>9</xdr:col>
      <xdr:colOff>9525</xdr:colOff>
      <xdr:row>70</xdr:row>
      <xdr:rowOff>257175</xdr:rowOff>
    </xdr:to>
    <xdr:sp macro="" textlink="">
      <xdr:nvSpPr>
        <xdr:cNvPr id="21864" name="Text Box 360"/>
        <xdr:cNvSpPr txBox="1">
          <a:spLocks noChangeArrowheads="1"/>
        </xdr:cNvSpPr>
      </xdr:nvSpPr>
      <xdr:spPr bwMode="auto">
        <a:xfrm>
          <a:off x="2514600" y="167163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69</xdr:row>
      <xdr:rowOff>38100</xdr:rowOff>
    </xdr:from>
    <xdr:to>
      <xdr:col>6</xdr:col>
      <xdr:colOff>333375</xdr:colOff>
      <xdr:row>70</xdr:row>
      <xdr:rowOff>247650</xdr:rowOff>
    </xdr:to>
    <xdr:sp macro="" textlink="">
      <xdr:nvSpPr>
        <xdr:cNvPr id="21865" name="Text Box 361"/>
        <xdr:cNvSpPr txBox="1">
          <a:spLocks noChangeArrowheads="1"/>
        </xdr:cNvSpPr>
      </xdr:nvSpPr>
      <xdr:spPr bwMode="auto">
        <a:xfrm>
          <a:off x="1790700" y="16706850"/>
          <a:ext cx="3238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10</xdr:col>
      <xdr:colOff>57150</xdr:colOff>
      <xdr:row>69</xdr:row>
      <xdr:rowOff>47625</xdr:rowOff>
    </xdr:from>
    <xdr:to>
      <xdr:col>10</xdr:col>
      <xdr:colOff>304800</xdr:colOff>
      <xdr:row>70</xdr:row>
      <xdr:rowOff>257175</xdr:rowOff>
    </xdr:to>
    <xdr:sp macro="" textlink="">
      <xdr:nvSpPr>
        <xdr:cNvPr id="21866" name="Text Box 362"/>
        <xdr:cNvSpPr txBox="1">
          <a:spLocks noChangeArrowheads="1"/>
        </xdr:cNvSpPr>
      </xdr:nvSpPr>
      <xdr:spPr bwMode="auto">
        <a:xfrm>
          <a:off x="3124200" y="167163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74</xdr:row>
      <xdr:rowOff>19050</xdr:rowOff>
    </xdr:from>
    <xdr:to>
      <xdr:col>4</xdr:col>
      <xdr:colOff>314325</xdr:colOff>
      <xdr:row>75</xdr:row>
      <xdr:rowOff>228600</xdr:rowOff>
    </xdr:to>
    <xdr:sp macro="" textlink="">
      <xdr:nvSpPr>
        <xdr:cNvPr id="21879" name="Text Box 375"/>
        <xdr:cNvSpPr txBox="1">
          <a:spLocks noChangeArrowheads="1"/>
        </xdr:cNvSpPr>
      </xdr:nvSpPr>
      <xdr:spPr bwMode="auto">
        <a:xfrm>
          <a:off x="1219200" y="1807845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74</xdr:row>
      <xdr:rowOff>66675</xdr:rowOff>
    </xdr:from>
    <xdr:to>
      <xdr:col>2</xdr:col>
      <xdr:colOff>371475</xdr:colOff>
      <xdr:row>75</xdr:row>
      <xdr:rowOff>276225</xdr:rowOff>
    </xdr:to>
    <xdr:sp macro="" textlink="">
      <xdr:nvSpPr>
        <xdr:cNvPr id="21880" name="Text Box 376"/>
        <xdr:cNvSpPr txBox="1">
          <a:spLocks noChangeArrowheads="1"/>
        </xdr:cNvSpPr>
      </xdr:nvSpPr>
      <xdr:spPr bwMode="auto">
        <a:xfrm>
          <a:off x="581025" y="1812607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8</xdr:col>
      <xdr:colOff>57150</xdr:colOff>
      <xdr:row>74</xdr:row>
      <xdr:rowOff>47625</xdr:rowOff>
    </xdr:from>
    <xdr:to>
      <xdr:col>9</xdr:col>
      <xdr:colOff>9525</xdr:colOff>
      <xdr:row>75</xdr:row>
      <xdr:rowOff>257175</xdr:rowOff>
    </xdr:to>
    <xdr:sp macro="" textlink="">
      <xdr:nvSpPr>
        <xdr:cNvPr id="21881" name="Text Box 377"/>
        <xdr:cNvSpPr txBox="1">
          <a:spLocks noChangeArrowheads="1"/>
        </xdr:cNvSpPr>
      </xdr:nvSpPr>
      <xdr:spPr bwMode="auto">
        <a:xfrm>
          <a:off x="2514600" y="181070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74</xdr:row>
      <xdr:rowOff>38100</xdr:rowOff>
    </xdr:from>
    <xdr:to>
      <xdr:col>6</xdr:col>
      <xdr:colOff>333375</xdr:colOff>
      <xdr:row>75</xdr:row>
      <xdr:rowOff>247650</xdr:rowOff>
    </xdr:to>
    <xdr:sp macro="" textlink="">
      <xdr:nvSpPr>
        <xdr:cNvPr id="21882" name="Text Box 378"/>
        <xdr:cNvSpPr txBox="1">
          <a:spLocks noChangeArrowheads="1"/>
        </xdr:cNvSpPr>
      </xdr:nvSpPr>
      <xdr:spPr bwMode="auto">
        <a:xfrm>
          <a:off x="1790700" y="18097500"/>
          <a:ext cx="3238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10</xdr:col>
      <xdr:colOff>57150</xdr:colOff>
      <xdr:row>74</xdr:row>
      <xdr:rowOff>47625</xdr:rowOff>
    </xdr:from>
    <xdr:to>
      <xdr:col>10</xdr:col>
      <xdr:colOff>304800</xdr:colOff>
      <xdr:row>75</xdr:row>
      <xdr:rowOff>257175</xdr:rowOff>
    </xdr:to>
    <xdr:sp macro="" textlink="">
      <xdr:nvSpPr>
        <xdr:cNvPr id="21883" name="Text Box 379"/>
        <xdr:cNvSpPr txBox="1">
          <a:spLocks noChangeArrowheads="1"/>
        </xdr:cNvSpPr>
      </xdr:nvSpPr>
      <xdr:spPr bwMode="auto">
        <a:xfrm>
          <a:off x="3124200" y="181070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29</xdr:row>
      <xdr:rowOff>19050</xdr:rowOff>
    </xdr:from>
    <xdr:to>
      <xdr:col>4</xdr:col>
      <xdr:colOff>314325</xdr:colOff>
      <xdr:row>30</xdr:row>
      <xdr:rowOff>228600</xdr:rowOff>
    </xdr:to>
    <xdr:sp macro="" textlink="">
      <xdr:nvSpPr>
        <xdr:cNvPr id="21890" name="Text Box 386"/>
        <xdr:cNvSpPr txBox="1">
          <a:spLocks noChangeArrowheads="1"/>
        </xdr:cNvSpPr>
      </xdr:nvSpPr>
      <xdr:spPr bwMode="auto">
        <a:xfrm>
          <a:off x="1219200" y="556260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29</xdr:row>
      <xdr:rowOff>66675</xdr:rowOff>
    </xdr:from>
    <xdr:to>
      <xdr:col>2</xdr:col>
      <xdr:colOff>371475</xdr:colOff>
      <xdr:row>30</xdr:row>
      <xdr:rowOff>276225</xdr:rowOff>
    </xdr:to>
    <xdr:sp macro="" textlink="">
      <xdr:nvSpPr>
        <xdr:cNvPr id="21891" name="Text Box 387"/>
        <xdr:cNvSpPr txBox="1">
          <a:spLocks noChangeArrowheads="1"/>
        </xdr:cNvSpPr>
      </xdr:nvSpPr>
      <xdr:spPr bwMode="auto">
        <a:xfrm>
          <a:off x="581025" y="561022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8</xdr:col>
      <xdr:colOff>57150</xdr:colOff>
      <xdr:row>29</xdr:row>
      <xdr:rowOff>47625</xdr:rowOff>
    </xdr:from>
    <xdr:to>
      <xdr:col>9</xdr:col>
      <xdr:colOff>9525</xdr:colOff>
      <xdr:row>30</xdr:row>
      <xdr:rowOff>257175</xdr:rowOff>
    </xdr:to>
    <xdr:sp macro="" textlink="">
      <xdr:nvSpPr>
        <xdr:cNvPr id="21892" name="Text Box 388"/>
        <xdr:cNvSpPr txBox="1">
          <a:spLocks noChangeArrowheads="1"/>
        </xdr:cNvSpPr>
      </xdr:nvSpPr>
      <xdr:spPr bwMode="auto">
        <a:xfrm>
          <a:off x="2514600" y="55911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29</xdr:row>
      <xdr:rowOff>38100</xdr:rowOff>
    </xdr:from>
    <xdr:to>
      <xdr:col>6</xdr:col>
      <xdr:colOff>333375</xdr:colOff>
      <xdr:row>30</xdr:row>
      <xdr:rowOff>247650</xdr:rowOff>
    </xdr:to>
    <xdr:sp macro="" textlink="">
      <xdr:nvSpPr>
        <xdr:cNvPr id="21893" name="Text Box 389"/>
        <xdr:cNvSpPr txBox="1">
          <a:spLocks noChangeArrowheads="1"/>
        </xdr:cNvSpPr>
      </xdr:nvSpPr>
      <xdr:spPr bwMode="auto">
        <a:xfrm>
          <a:off x="1790700" y="5581650"/>
          <a:ext cx="3238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10</xdr:col>
      <xdr:colOff>57150</xdr:colOff>
      <xdr:row>29</xdr:row>
      <xdr:rowOff>47625</xdr:rowOff>
    </xdr:from>
    <xdr:to>
      <xdr:col>10</xdr:col>
      <xdr:colOff>304800</xdr:colOff>
      <xdr:row>30</xdr:row>
      <xdr:rowOff>257175</xdr:rowOff>
    </xdr:to>
    <xdr:sp macro="" textlink="">
      <xdr:nvSpPr>
        <xdr:cNvPr id="21894" name="Text Box 390"/>
        <xdr:cNvSpPr txBox="1">
          <a:spLocks noChangeArrowheads="1"/>
        </xdr:cNvSpPr>
      </xdr:nvSpPr>
      <xdr:spPr bwMode="auto">
        <a:xfrm>
          <a:off x="3124200" y="55911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34</xdr:row>
      <xdr:rowOff>19050</xdr:rowOff>
    </xdr:from>
    <xdr:to>
      <xdr:col>4</xdr:col>
      <xdr:colOff>314325</xdr:colOff>
      <xdr:row>35</xdr:row>
      <xdr:rowOff>228600</xdr:rowOff>
    </xdr:to>
    <xdr:sp macro="" textlink="">
      <xdr:nvSpPr>
        <xdr:cNvPr id="21901" name="Text Box 397"/>
        <xdr:cNvSpPr txBox="1">
          <a:spLocks noChangeArrowheads="1"/>
        </xdr:cNvSpPr>
      </xdr:nvSpPr>
      <xdr:spPr bwMode="auto">
        <a:xfrm>
          <a:off x="1219200" y="695325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34</xdr:row>
      <xdr:rowOff>66675</xdr:rowOff>
    </xdr:from>
    <xdr:to>
      <xdr:col>2</xdr:col>
      <xdr:colOff>371475</xdr:colOff>
      <xdr:row>35</xdr:row>
      <xdr:rowOff>276225</xdr:rowOff>
    </xdr:to>
    <xdr:sp macro="" textlink="">
      <xdr:nvSpPr>
        <xdr:cNvPr id="21902" name="Text Box 398"/>
        <xdr:cNvSpPr txBox="1">
          <a:spLocks noChangeArrowheads="1"/>
        </xdr:cNvSpPr>
      </xdr:nvSpPr>
      <xdr:spPr bwMode="auto">
        <a:xfrm>
          <a:off x="581025" y="700087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8</xdr:col>
      <xdr:colOff>57150</xdr:colOff>
      <xdr:row>34</xdr:row>
      <xdr:rowOff>47625</xdr:rowOff>
    </xdr:from>
    <xdr:to>
      <xdr:col>9</xdr:col>
      <xdr:colOff>9525</xdr:colOff>
      <xdr:row>35</xdr:row>
      <xdr:rowOff>257175</xdr:rowOff>
    </xdr:to>
    <xdr:sp macro="" textlink="">
      <xdr:nvSpPr>
        <xdr:cNvPr id="21903" name="Text Box 399"/>
        <xdr:cNvSpPr txBox="1">
          <a:spLocks noChangeArrowheads="1"/>
        </xdr:cNvSpPr>
      </xdr:nvSpPr>
      <xdr:spPr bwMode="auto">
        <a:xfrm>
          <a:off x="2514600" y="69818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34</xdr:row>
      <xdr:rowOff>38100</xdr:rowOff>
    </xdr:from>
    <xdr:to>
      <xdr:col>6</xdr:col>
      <xdr:colOff>333375</xdr:colOff>
      <xdr:row>35</xdr:row>
      <xdr:rowOff>247650</xdr:rowOff>
    </xdr:to>
    <xdr:sp macro="" textlink="">
      <xdr:nvSpPr>
        <xdr:cNvPr id="21904" name="Text Box 400"/>
        <xdr:cNvSpPr txBox="1">
          <a:spLocks noChangeArrowheads="1"/>
        </xdr:cNvSpPr>
      </xdr:nvSpPr>
      <xdr:spPr bwMode="auto">
        <a:xfrm>
          <a:off x="1790700" y="6972300"/>
          <a:ext cx="3238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10</xdr:col>
      <xdr:colOff>57150</xdr:colOff>
      <xdr:row>34</xdr:row>
      <xdr:rowOff>47625</xdr:rowOff>
    </xdr:from>
    <xdr:to>
      <xdr:col>10</xdr:col>
      <xdr:colOff>304800</xdr:colOff>
      <xdr:row>35</xdr:row>
      <xdr:rowOff>257175</xdr:rowOff>
    </xdr:to>
    <xdr:sp macro="" textlink="">
      <xdr:nvSpPr>
        <xdr:cNvPr id="21905" name="Text Box 401"/>
        <xdr:cNvSpPr txBox="1">
          <a:spLocks noChangeArrowheads="1"/>
        </xdr:cNvSpPr>
      </xdr:nvSpPr>
      <xdr:spPr bwMode="auto">
        <a:xfrm>
          <a:off x="3124200" y="69818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39</xdr:row>
      <xdr:rowOff>19050</xdr:rowOff>
    </xdr:from>
    <xdr:to>
      <xdr:col>4</xdr:col>
      <xdr:colOff>314325</xdr:colOff>
      <xdr:row>40</xdr:row>
      <xdr:rowOff>228600</xdr:rowOff>
    </xdr:to>
    <xdr:sp macro="" textlink="">
      <xdr:nvSpPr>
        <xdr:cNvPr id="21913" name="Text Box 409"/>
        <xdr:cNvSpPr txBox="1">
          <a:spLocks noChangeArrowheads="1"/>
        </xdr:cNvSpPr>
      </xdr:nvSpPr>
      <xdr:spPr bwMode="auto">
        <a:xfrm>
          <a:off x="1219200" y="834390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39</xdr:row>
      <xdr:rowOff>66675</xdr:rowOff>
    </xdr:from>
    <xdr:to>
      <xdr:col>2</xdr:col>
      <xdr:colOff>371475</xdr:colOff>
      <xdr:row>40</xdr:row>
      <xdr:rowOff>276225</xdr:rowOff>
    </xdr:to>
    <xdr:sp macro="" textlink="">
      <xdr:nvSpPr>
        <xdr:cNvPr id="21914" name="Text Box 410"/>
        <xdr:cNvSpPr txBox="1">
          <a:spLocks noChangeArrowheads="1"/>
        </xdr:cNvSpPr>
      </xdr:nvSpPr>
      <xdr:spPr bwMode="auto">
        <a:xfrm>
          <a:off x="581025" y="839152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8</xdr:col>
      <xdr:colOff>57150</xdr:colOff>
      <xdr:row>39</xdr:row>
      <xdr:rowOff>47625</xdr:rowOff>
    </xdr:from>
    <xdr:to>
      <xdr:col>9</xdr:col>
      <xdr:colOff>9525</xdr:colOff>
      <xdr:row>40</xdr:row>
      <xdr:rowOff>257175</xdr:rowOff>
    </xdr:to>
    <xdr:sp macro="" textlink="">
      <xdr:nvSpPr>
        <xdr:cNvPr id="21915" name="Text Box 411"/>
        <xdr:cNvSpPr txBox="1">
          <a:spLocks noChangeArrowheads="1"/>
        </xdr:cNvSpPr>
      </xdr:nvSpPr>
      <xdr:spPr bwMode="auto">
        <a:xfrm>
          <a:off x="2514600" y="83724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39</xdr:row>
      <xdr:rowOff>38100</xdr:rowOff>
    </xdr:from>
    <xdr:to>
      <xdr:col>6</xdr:col>
      <xdr:colOff>333375</xdr:colOff>
      <xdr:row>40</xdr:row>
      <xdr:rowOff>247650</xdr:rowOff>
    </xdr:to>
    <xdr:sp macro="" textlink="">
      <xdr:nvSpPr>
        <xdr:cNvPr id="21916" name="Text Box 412"/>
        <xdr:cNvSpPr txBox="1">
          <a:spLocks noChangeArrowheads="1"/>
        </xdr:cNvSpPr>
      </xdr:nvSpPr>
      <xdr:spPr bwMode="auto">
        <a:xfrm>
          <a:off x="1790700" y="8362950"/>
          <a:ext cx="3238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4</xdr:col>
      <xdr:colOff>66675</xdr:colOff>
      <xdr:row>44</xdr:row>
      <xdr:rowOff>19050</xdr:rowOff>
    </xdr:from>
    <xdr:to>
      <xdr:col>4</xdr:col>
      <xdr:colOff>314325</xdr:colOff>
      <xdr:row>45</xdr:row>
      <xdr:rowOff>228600</xdr:rowOff>
    </xdr:to>
    <xdr:sp macro="" textlink="">
      <xdr:nvSpPr>
        <xdr:cNvPr id="21934" name="Text Box 430"/>
        <xdr:cNvSpPr txBox="1">
          <a:spLocks noChangeArrowheads="1"/>
        </xdr:cNvSpPr>
      </xdr:nvSpPr>
      <xdr:spPr bwMode="auto">
        <a:xfrm>
          <a:off x="1219200" y="973455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44</xdr:row>
      <xdr:rowOff>66675</xdr:rowOff>
    </xdr:from>
    <xdr:to>
      <xdr:col>2</xdr:col>
      <xdr:colOff>371475</xdr:colOff>
      <xdr:row>45</xdr:row>
      <xdr:rowOff>276225</xdr:rowOff>
    </xdr:to>
    <xdr:sp macro="" textlink="">
      <xdr:nvSpPr>
        <xdr:cNvPr id="21935" name="Text Box 431"/>
        <xdr:cNvSpPr txBox="1">
          <a:spLocks noChangeArrowheads="1"/>
        </xdr:cNvSpPr>
      </xdr:nvSpPr>
      <xdr:spPr bwMode="auto">
        <a:xfrm>
          <a:off x="581025" y="978217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8</xdr:col>
      <xdr:colOff>57150</xdr:colOff>
      <xdr:row>44</xdr:row>
      <xdr:rowOff>47625</xdr:rowOff>
    </xdr:from>
    <xdr:to>
      <xdr:col>9</xdr:col>
      <xdr:colOff>9525</xdr:colOff>
      <xdr:row>45</xdr:row>
      <xdr:rowOff>257175</xdr:rowOff>
    </xdr:to>
    <xdr:sp macro="" textlink="">
      <xdr:nvSpPr>
        <xdr:cNvPr id="21936" name="Text Box 432"/>
        <xdr:cNvSpPr txBox="1">
          <a:spLocks noChangeArrowheads="1"/>
        </xdr:cNvSpPr>
      </xdr:nvSpPr>
      <xdr:spPr bwMode="auto">
        <a:xfrm>
          <a:off x="2514600" y="97631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44</xdr:row>
      <xdr:rowOff>38100</xdr:rowOff>
    </xdr:from>
    <xdr:to>
      <xdr:col>6</xdr:col>
      <xdr:colOff>333375</xdr:colOff>
      <xdr:row>45</xdr:row>
      <xdr:rowOff>247650</xdr:rowOff>
    </xdr:to>
    <xdr:sp macro="" textlink="">
      <xdr:nvSpPr>
        <xdr:cNvPr id="21937" name="Text Box 433"/>
        <xdr:cNvSpPr txBox="1">
          <a:spLocks noChangeArrowheads="1"/>
        </xdr:cNvSpPr>
      </xdr:nvSpPr>
      <xdr:spPr bwMode="auto">
        <a:xfrm>
          <a:off x="1790700" y="9753600"/>
          <a:ext cx="3238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4</xdr:col>
      <xdr:colOff>66675</xdr:colOff>
      <xdr:row>49</xdr:row>
      <xdr:rowOff>19050</xdr:rowOff>
    </xdr:from>
    <xdr:to>
      <xdr:col>4</xdr:col>
      <xdr:colOff>314325</xdr:colOff>
      <xdr:row>50</xdr:row>
      <xdr:rowOff>228600</xdr:rowOff>
    </xdr:to>
    <xdr:sp macro="" textlink="">
      <xdr:nvSpPr>
        <xdr:cNvPr id="21944" name="Text Box 440"/>
        <xdr:cNvSpPr txBox="1">
          <a:spLocks noChangeArrowheads="1"/>
        </xdr:cNvSpPr>
      </xdr:nvSpPr>
      <xdr:spPr bwMode="auto">
        <a:xfrm>
          <a:off x="1219200" y="1112520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49</xdr:row>
      <xdr:rowOff>66675</xdr:rowOff>
    </xdr:from>
    <xdr:to>
      <xdr:col>2</xdr:col>
      <xdr:colOff>371475</xdr:colOff>
      <xdr:row>50</xdr:row>
      <xdr:rowOff>276225</xdr:rowOff>
    </xdr:to>
    <xdr:sp macro="" textlink="">
      <xdr:nvSpPr>
        <xdr:cNvPr id="21945" name="Text Box 441"/>
        <xdr:cNvSpPr txBox="1">
          <a:spLocks noChangeArrowheads="1"/>
        </xdr:cNvSpPr>
      </xdr:nvSpPr>
      <xdr:spPr bwMode="auto">
        <a:xfrm>
          <a:off x="581025" y="1117282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8</xdr:col>
      <xdr:colOff>57150</xdr:colOff>
      <xdr:row>49</xdr:row>
      <xdr:rowOff>47625</xdr:rowOff>
    </xdr:from>
    <xdr:to>
      <xdr:col>9</xdr:col>
      <xdr:colOff>9525</xdr:colOff>
      <xdr:row>50</xdr:row>
      <xdr:rowOff>257175</xdr:rowOff>
    </xdr:to>
    <xdr:sp macro="" textlink="">
      <xdr:nvSpPr>
        <xdr:cNvPr id="21946" name="Text Box 442"/>
        <xdr:cNvSpPr txBox="1">
          <a:spLocks noChangeArrowheads="1"/>
        </xdr:cNvSpPr>
      </xdr:nvSpPr>
      <xdr:spPr bwMode="auto">
        <a:xfrm>
          <a:off x="2514600" y="111537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49</xdr:row>
      <xdr:rowOff>38100</xdr:rowOff>
    </xdr:from>
    <xdr:to>
      <xdr:col>6</xdr:col>
      <xdr:colOff>333375</xdr:colOff>
      <xdr:row>50</xdr:row>
      <xdr:rowOff>247650</xdr:rowOff>
    </xdr:to>
    <xdr:sp macro="" textlink="">
      <xdr:nvSpPr>
        <xdr:cNvPr id="21947" name="Text Box 443"/>
        <xdr:cNvSpPr txBox="1">
          <a:spLocks noChangeArrowheads="1"/>
        </xdr:cNvSpPr>
      </xdr:nvSpPr>
      <xdr:spPr bwMode="auto">
        <a:xfrm>
          <a:off x="1790700" y="11144250"/>
          <a:ext cx="3238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4</xdr:col>
      <xdr:colOff>66675</xdr:colOff>
      <xdr:row>79</xdr:row>
      <xdr:rowOff>19050</xdr:rowOff>
    </xdr:from>
    <xdr:to>
      <xdr:col>4</xdr:col>
      <xdr:colOff>314325</xdr:colOff>
      <xdr:row>80</xdr:row>
      <xdr:rowOff>228600</xdr:rowOff>
    </xdr:to>
    <xdr:sp macro="" textlink="">
      <xdr:nvSpPr>
        <xdr:cNvPr id="21959" name="Text Box 455"/>
        <xdr:cNvSpPr txBox="1">
          <a:spLocks noChangeArrowheads="1"/>
        </xdr:cNvSpPr>
      </xdr:nvSpPr>
      <xdr:spPr bwMode="auto">
        <a:xfrm>
          <a:off x="1219200" y="1946910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79</xdr:row>
      <xdr:rowOff>66675</xdr:rowOff>
    </xdr:from>
    <xdr:to>
      <xdr:col>2</xdr:col>
      <xdr:colOff>371475</xdr:colOff>
      <xdr:row>80</xdr:row>
      <xdr:rowOff>276225</xdr:rowOff>
    </xdr:to>
    <xdr:sp macro="" textlink="">
      <xdr:nvSpPr>
        <xdr:cNvPr id="21960" name="Text Box 456"/>
        <xdr:cNvSpPr txBox="1">
          <a:spLocks noChangeArrowheads="1"/>
        </xdr:cNvSpPr>
      </xdr:nvSpPr>
      <xdr:spPr bwMode="auto">
        <a:xfrm>
          <a:off x="581025" y="1951672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8</xdr:col>
      <xdr:colOff>57150</xdr:colOff>
      <xdr:row>79</xdr:row>
      <xdr:rowOff>47625</xdr:rowOff>
    </xdr:from>
    <xdr:to>
      <xdr:col>9</xdr:col>
      <xdr:colOff>9525</xdr:colOff>
      <xdr:row>80</xdr:row>
      <xdr:rowOff>257175</xdr:rowOff>
    </xdr:to>
    <xdr:sp macro="" textlink="">
      <xdr:nvSpPr>
        <xdr:cNvPr id="21961" name="Text Box 457"/>
        <xdr:cNvSpPr txBox="1">
          <a:spLocks noChangeArrowheads="1"/>
        </xdr:cNvSpPr>
      </xdr:nvSpPr>
      <xdr:spPr bwMode="auto">
        <a:xfrm>
          <a:off x="2514600" y="194976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79</xdr:row>
      <xdr:rowOff>38100</xdr:rowOff>
    </xdr:from>
    <xdr:to>
      <xdr:col>6</xdr:col>
      <xdr:colOff>333375</xdr:colOff>
      <xdr:row>80</xdr:row>
      <xdr:rowOff>247650</xdr:rowOff>
    </xdr:to>
    <xdr:sp macro="" textlink="">
      <xdr:nvSpPr>
        <xdr:cNvPr id="21962" name="Text Box 458"/>
        <xdr:cNvSpPr txBox="1">
          <a:spLocks noChangeArrowheads="1"/>
        </xdr:cNvSpPr>
      </xdr:nvSpPr>
      <xdr:spPr bwMode="auto">
        <a:xfrm>
          <a:off x="1790700" y="19488150"/>
          <a:ext cx="3238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10</xdr:col>
      <xdr:colOff>57150</xdr:colOff>
      <xdr:row>79</xdr:row>
      <xdr:rowOff>47625</xdr:rowOff>
    </xdr:from>
    <xdr:to>
      <xdr:col>10</xdr:col>
      <xdr:colOff>304800</xdr:colOff>
      <xdr:row>80</xdr:row>
      <xdr:rowOff>257175</xdr:rowOff>
    </xdr:to>
    <xdr:sp macro="" textlink="">
      <xdr:nvSpPr>
        <xdr:cNvPr id="21963" name="Text Box 459"/>
        <xdr:cNvSpPr txBox="1">
          <a:spLocks noChangeArrowheads="1"/>
        </xdr:cNvSpPr>
      </xdr:nvSpPr>
      <xdr:spPr bwMode="auto">
        <a:xfrm>
          <a:off x="3124200" y="194976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84</xdr:row>
      <xdr:rowOff>19050</xdr:rowOff>
    </xdr:from>
    <xdr:to>
      <xdr:col>4</xdr:col>
      <xdr:colOff>314325</xdr:colOff>
      <xdr:row>85</xdr:row>
      <xdr:rowOff>228600</xdr:rowOff>
    </xdr:to>
    <xdr:sp macro="" textlink="">
      <xdr:nvSpPr>
        <xdr:cNvPr id="21972" name="Text Box 468"/>
        <xdr:cNvSpPr txBox="1">
          <a:spLocks noChangeArrowheads="1"/>
        </xdr:cNvSpPr>
      </xdr:nvSpPr>
      <xdr:spPr bwMode="auto">
        <a:xfrm>
          <a:off x="1219200" y="2085975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84</xdr:row>
      <xdr:rowOff>66675</xdr:rowOff>
    </xdr:from>
    <xdr:to>
      <xdr:col>2</xdr:col>
      <xdr:colOff>371475</xdr:colOff>
      <xdr:row>85</xdr:row>
      <xdr:rowOff>276225</xdr:rowOff>
    </xdr:to>
    <xdr:sp macro="" textlink="">
      <xdr:nvSpPr>
        <xdr:cNvPr id="21973" name="Text Box 469"/>
        <xdr:cNvSpPr txBox="1">
          <a:spLocks noChangeArrowheads="1"/>
        </xdr:cNvSpPr>
      </xdr:nvSpPr>
      <xdr:spPr bwMode="auto">
        <a:xfrm>
          <a:off x="581025" y="2090737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8</xdr:col>
      <xdr:colOff>57150</xdr:colOff>
      <xdr:row>84</xdr:row>
      <xdr:rowOff>47625</xdr:rowOff>
    </xdr:from>
    <xdr:to>
      <xdr:col>9</xdr:col>
      <xdr:colOff>9525</xdr:colOff>
      <xdr:row>85</xdr:row>
      <xdr:rowOff>257175</xdr:rowOff>
    </xdr:to>
    <xdr:sp macro="" textlink="">
      <xdr:nvSpPr>
        <xdr:cNvPr id="21974" name="Text Box 470"/>
        <xdr:cNvSpPr txBox="1">
          <a:spLocks noChangeArrowheads="1"/>
        </xdr:cNvSpPr>
      </xdr:nvSpPr>
      <xdr:spPr bwMode="auto">
        <a:xfrm>
          <a:off x="2514600" y="208883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84</xdr:row>
      <xdr:rowOff>38100</xdr:rowOff>
    </xdr:from>
    <xdr:to>
      <xdr:col>6</xdr:col>
      <xdr:colOff>333375</xdr:colOff>
      <xdr:row>85</xdr:row>
      <xdr:rowOff>247650</xdr:rowOff>
    </xdr:to>
    <xdr:sp macro="" textlink="">
      <xdr:nvSpPr>
        <xdr:cNvPr id="21975" name="Text Box 471"/>
        <xdr:cNvSpPr txBox="1">
          <a:spLocks noChangeArrowheads="1"/>
        </xdr:cNvSpPr>
      </xdr:nvSpPr>
      <xdr:spPr bwMode="auto">
        <a:xfrm>
          <a:off x="1790700" y="20878800"/>
          <a:ext cx="3238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10</xdr:col>
      <xdr:colOff>57150</xdr:colOff>
      <xdr:row>84</xdr:row>
      <xdr:rowOff>47625</xdr:rowOff>
    </xdr:from>
    <xdr:to>
      <xdr:col>10</xdr:col>
      <xdr:colOff>304800</xdr:colOff>
      <xdr:row>85</xdr:row>
      <xdr:rowOff>257175</xdr:rowOff>
    </xdr:to>
    <xdr:sp macro="" textlink="">
      <xdr:nvSpPr>
        <xdr:cNvPr id="21976" name="Text Box 472"/>
        <xdr:cNvSpPr txBox="1">
          <a:spLocks noChangeArrowheads="1"/>
        </xdr:cNvSpPr>
      </xdr:nvSpPr>
      <xdr:spPr bwMode="auto">
        <a:xfrm>
          <a:off x="3124200" y="208883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89</xdr:row>
      <xdr:rowOff>19050</xdr:rowOff>
    </xdr:from>
    <xdr:to>
      <xdr:col>4</xdr:col>
      <xdr:colOff>314325</xdr:colOff>
      <xdr:row>90</xdr:row>
      <xdr:rowOff>228600</xdr:rowOff>
    </xdr:to>
    <xdr:sp macro="" textlink="">
      <xdr:nvSpPr>
        <xdr:cNvPr id="21984" name="Text Box 480"/>
        <xdr:cNvSpPr txBox="1">
          <a:spLocks noChangeArrowheads="1"/>
        </xdr:cNvSpPr>
      </xdr:nvSpPr>
      <xdr:spPr bwMode="auto">
        <a:xfrm>
          <a:off x="1219200" y="2225040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89</xdr:row>
      <xdr:rowOff>66675</xdr:rowOff>
    </xdr:from>
    <xdr:to>
      <xdr:col>2</xdr:col>
      <xdr:colOff>371475</xdr:colOff>
      <xdr:row>90</xdr:row>
      <xdr:rowOff>276225</xdr:rowOff>
    </xdr:to>
    <xdr:sp macro="" textlink="">
      <xdr:nvSpPr>
        <xdr:cNvPr id="21985" name="Text Box 481"/>
        <xdr:cNvSpPr txBox="1">
          <a:spLocks noChangeArrowheads="1"/>
        </xdr:cNvSpPr>
      </xdr:nvSpPr>
      <xdr:spPr bwMode="auto">
        <a:xfrm>
          <a:off x="581025" y="2229802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8</xdr:col>
      <xdr:colOff>57150</xdr:colOff>
      <xdr:row>89</xdr:row>
      <xdr:rowOff>47625</xdr:rowOff>
    </xdr:from>
    <xdr:to>
      <xdr:col>9</xdr:col>
      <xdr:colOff>9525</xdr:colOff>
      <xdr:row>90</xdr:row>
      <xdr:rowOff>257175</xdr:rowOff>
    </xdr:to>
    <xdr:sp macro="" textlink="">
      <xdr:nvSpPr>
        <xdr:cNvPr id="21986" name="Text Box 482"/>
        <xdr:cNvSpPr txBox="1">
          <a:spLocks noChangeArrowheads="1"/>
        </xdr:cNvSpPr>
      </xdr:nvSpPr>
      <xdr:spPr bwMode="auto">
        <a:xfrm>
          <a:off x="2514600" y="222789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89</xdr:row>
      <xdr:rowOff>38100</xdr:rowOff>
    </xdr:from>
    <xdr:to>
      <xdr:col>6</xdr:col>
      <xdr:colOff>333375</xdr:colOff>
      <xdr:row>90</xdr:row>
      <xdr:rowOff>247650</xdr:rowOff>
    </xdr:to>
    <xdr:sp macro="" textlink="">
      <xdr:nvSpPr>
        <xdr:cNvPr id="21987" name="Text Box 483"/>
        <xdr:cNvSpPr txBox="1">
          <a:spLocks noChangeArrowheads="1"/>
        </xdr:cNvSpPr>
      </xdr:nvSpPr>
      <xdr:spPr bwMode="auto">
        <a:xfrm>
          <a:off x="1790700" y="22269450"/>
          <a:ext cx="3238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4</xdr:col>
      <xdr:colOff>66675</xdr:colOff>
      <xdr:row>94</xdr:row>
      <xdr:rowOff>19050</xdr:rowOff>
    </xdr:from>
    <xdr:to>
      <xdr:col>4</xdr:col>
      <xdr:colOff>314325</xdr:colOff>
      <xdr:row>95</xdr:row>
      <xdr:rowOff>228600</xdr:rowOff>
    </xdr:to>
    <xdr:sp macro="" textlink="">
      <xdr:nvSpPr>
        <xdr:cNvPr id="21994" name="Text Box 490"/>
        <xdr:cNvSpPr txBox="1">
          <a:spLocks noChangeArrowheads="1"/>
        </xdr:cNvSpPr>
      </xdr:nvSpPr>
      <xdr:spPr bwMode="auto">
        <a:xfrm>
          <a:off x="1219200" y="2364105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94</xdr:row>
      <xdr:rowOff>66675</xdr:rowOff>
    </xdr:from>
    <xdr:to>
      <xdr:col>2</xdr:col>
      <xdr:colOff>371475</xdr:colOff>
      <xdr:row>95</xdr:row>
      <xdr:rowOff>276225</xdr:rowOff>
    </xdr:to>
    <xdr:sp macro="" textlink="">
      <xdr:nvSpPr>
        <xdr:cNvPr id="21995" name="Text Box 491"/>
        <xdr:cNvSpPr txBox="1">
          <a:spLocks noChangeArrowheads="1"/>
        </xdr:cNvSpPr>
      </xdr:nvSpPr>
      <xdr:spPr bwMode="auto">
        <a:xfrm>
          <a:off x="581025" y="2368867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8</xdr:col>
      <xdr:colOff>57150</xdr:colOff>
      <xdr:row>94</xdr:row>
      <xdr:rowOff>47625</xdr:rowOff>
    </xdr:from>
    <xdr:to>
      <xdr:col>9</xdr:col>
      <xdr:colOff>9525</xdr:colOff>
      <xdr:row>95</xdr:row>
      <xdr:rowOff>257175</xdr:rowOff>
    </xdr:to>
    <xdr:sp macro="" textlink="">
      <xdr:nvSpPr>
        <xdr:cNvPr id="21996" name="Text Box 492"/>
        <xdr:cNvSpPr txBox="1">
          <a:spLocks noChangeArrowheads="1"/>
        </xdr:cNvSpPr>
      </xdr:nvSpPr>
      <xdr:spPr bwMode="auto">
        <a:xfrm>
          <a:off x="2514600" y="236696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94</xdr:row>
      <xdr:rowOff>38100</xdr:rowOff>
    </xdr:from>
    <xdr:to>
      <xdr:col>6</xdr:col>
      <xdr:colOff>333375</xdr:colOff>
      <xdr:row>95</xdr:row>
      <xdr:rowOff>247650</xdr:rowOff>
    </xdr:to>
    <xdr:sp macro="" textlink="">
      <xdr:nvSpPr>
        <xdr:cNvPr id="21997" name="Text Box 493"/>
        <xdr:cNvSpPr txBox="1">
          <a:spLocks noChangeArrowheads="1"/>
        </xdr:cNvSpPr>
      </xdr:nvSpPr>
      <xdr:spPr bwMode="auto">
        <a:xfrm>
          <a:off x="1790700" y="23660100"/>
          <a:ext cx="3238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4</xdr:col>
      <xdr:colOff>66675</xdr:colOff>
      <xdr:row>94</xdr:row>
      <xdr:rowOff>19050</xdr:rowOff>
    </xdr:from>
    <xdr:to>
      <xdr:col>4</xdr:col>
      <xdr:colOff>314325</xdr:colOff>
      <xdr:row>95</xdr:row>
      <xdr:rowOff>228600</xdr:rowOff>
    </xdr:to>
    <xdr:sp macro="" textlink="">
      <xdr:nvSpPr>
        <xdr:cNvPr id="22004" name="Text Box 500"/>
        <xdr:cNvSpPr txBox="1">
          <a:spLocks noChangeArrowheads="1"/>
        </xdr:cNvSpPr>
      </xdr:nvSpPr>
      <xdr:spPr bwMode="auto">
        <a:xfrm>
          <a:off x="1219200" y="2364105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94</xdr:row>
      <xdr:rowOff>66675</xdr:rowOff>
    </xdr:from>
    <xdr:to>
      <xdr:col>2</xdr:col>
      <xdr:colOff>371475</xdr:colOff>
      <xdr:row>95</xdr:row>
      <xdr:rowOff>276225</xdr:rowOff>
    </xdr:to>
    <xdr:sp macro="" textlink="">
      <xdr:nvSpPr>
        <xdr:cNvPr id="22005" name="Text Box 501"/>
        <xdr:cNvSpPr txBox="1">
          <a:spLocks noChangeArrowheads="1"/>
        </xdr:cNvSpPr>
      </xdr:nvSpPr>
      <xdr:spPr bwMode="auto">
        <a:xfrm>
          <a:off x="581025" y="2368867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8</xdr:col>
      <xdr:colOff>57150</xdr:colOff>
      <xdr:row>94</xdr:row>
      <xdr:rowOff>47625</xdr:rowOff>
    </xdr:from>
    <xdr:to>
      <xdr:col>9</xdr:col>
      <xdr:colOff>9525</xdr:colOff>
      <xdr:row>95</xdr:row>
      <xdr:rowOff>257175</xdr:rowOff>
    </xdr:to>
    <xdr:sp macro="" textlink="">
      <xdr:nvSpPr>
        <xdr:cNvPr id="22006" name="Text Box 502"/>
        <xdr:cNvSpPr txBox="1">
          <a:spLocks noChangeArrowheads="1"/>
        </xdr:cNvSpPr>
      </xdr:nvSpPr>
      <xdr:spPr bwMode="auto">
        <a:xfrm>
          <a:off x="2514600" y="236696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94</xdr:row>
      <xdr:rowOff>38100</xdr:rowOff>
    </xdr:from>
    <xdr:to>
      <xdr:col>6</xdr:col>
      <xdr:colOff>333375</xdr:colOff>
      <xdr:row>95</xdr:row>
      <xdr:rowOff>247650</xdr:rowOff>
    </xdr:to>
    <xdr:sp macro="" textlink="">
      <xdr:nvSpPr>
        <xdr:cNvPr id="22007" name="Text Box 503"/>
        <xdr:cNvSpPr txBox="1">
          <a:spLocks noChangeArrowheads="1"/>
        </xdr:cNvSpPr>
      </xdr:nvSpPr>
      <xdr:spPr bwMode="auto">
        <a:xfrm>
          <a:off x="1790700" y="23660100"/>
          <a:ext cx="3238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10</xdr:col>
      <xdr:colOff>57150</xdr:colOff>
      <xdr:row>94</xdr:row>
      <xdr:rowOff>47625</xdr:rowOff>
    </xdr:from>
    <xdr:to>
      <xdr:col>10</xdr:col>
      <xdr:colOff>304800</xdr:colOff>
      <xdr:row>95</xdr:row>
      <xdr:rowOff>257175</xdr:rowOff>
    </xdr:to>
    <xdr:sp macro="" textlink="">
      <xdr:nvSpPr>
        <xdr:cNvPr id="22008" name="Text Box 504"/>
        <xdr:cNvSpPr txBox="1">
          <a:spLocks noChangeArrowheads="1"/>
        </xdr:cNvSpPr>
      </xdr:nvSpPr>
      <xdr:spPr bwMode="auto">
        <a:xfrm>
          <a:off x="3124200" y="236696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266700</xdr:colOff>
      <xdr:row>98</xdr:row>
      <xdr:rowOff>228600</xdr:rowOff>
    </xdr:from>
    <xdr:to>
      <xdr:col>15</xdr:col>
      <xdr:colOff>219075</xdr:colOff>
      <xdr:row>102</xdr:row>
      <xdr:rowOff>0</xdr:rowOff>
    </xdr:to>
    <xdr:pic>
      <xdr:nvPicPr>
        <xdr:cNvPr id="3708515" name="Picture 512"/>
        <xdr:cNvPicPr>
          <a:picLocks noChangeAspect="1" noChangeArrowheads="1"/>
        </xdr:cNvPicPr>
      </xdr:nvPicPr>
      <xdr:blipFill>
        <a:blip xmlns:r="http://schemas.openxmlformats.org/officeDocument/2006/relationships" r:embed="rId9" cstate="print"/>
        <a:srcRect/>
        <a:stretch>
          <a:fillRect/>
        </a:stretch>
      </xdr:blipFill>
      <xdr:spPr bwMode="auto">
        <a:xfrm>
          <a:off x="3943350" y="24917400"/>
          <a:ext cx="876300" cy="971550"/>
        </a:xfrm>
        <a:prstGeom prst="rect">
          <a:avLst/>
        </a:prstGeom>
        <a:noFill/>
        <a:ln w="9525">
          <a:noFill/>
          <a:miter lim="800000"/>
          <a:headEnd/>
          <a:tailEnd/>
        </a:ln>
      </xdr:spPr>
    </xdr:pic>
    <xdr:clientData/>
  </xdr:twoCellAnchor>
  <xdr:twoCellAnchor>
    <xdr:from>
      <xdr:col>4</xdr:col>
      <xdr:colOff>66675</xdr:colOff>
      <xdr:row>99</xdr:row>
      <xdr:rowOff>19050</xdr:rowOff>
    </xdr:from>
    <xdr:to>
      <xdr:col>4</xdr:col>
      <xdr:colOff>314325</xdr:colOff>
      <xdr:row>100</xdr:row>
      <xdr:rowOff>228600</xdr:rowOff>
    </xdr:to>
    <xdr:sp macro="" textlink="">
      <xdr:nvSpPr>
        <xdr:cNvPr id="22017" name="Text Box 513"/>
        <xdr:cNvSpPr txBox="1">
          <a:spLocks noChangeArrowheads="1"/>
        </xdr:cNvSpPr>
      </xdr:nvSpPr>
      <xdr:spPr bwMode="auto">
        <a:xfrm>
          <a:off x="1219200" y="2503170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99</xdr:row>
      <xdr:rowOff>66675</xdr:rowOff>
    </xdr:from>
    <xdr:to>
      <xdr:col>2</xdr:col>
      <xdr:colOff>371475</xdr:colOff>
      <xdr:row>100</xdr:row>
      <xdr:rowOff>276225</xdr:rowOff>
    </xdr:to>
    <xdr:sp macro="" textlink="">
      <xdr:nvSpPr>
        <xdr:cNvPr id="22018" name="Text Box 514"/>
        <xdr:cNvSpPr txBox="1">
          <a:spLocks noChangeArrowheads="1"/>
        </xdr:cNvSpPr>
      </xdr:nvSpPr>
      <xdr:spPr bwMode="auto">
        <a:xfrm>
          <a:off x="581025" y="2507932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8</xdr:col>
      <xdr:colOff>57150</xdr:colOff>
      <xdr:row>99</xdr:row>
      <xdr:rowOff>47625</xdr:rowOff>
    </xdr:from>
    <xdr:to>
      <xdr:col>9</xdr:col>
      <xdr:colOff>9525</xdr:colOff>
      <xdr:row>100</xdr:row>
      <xdr:rowOff>257175</xdr:rowOff>
    </xdr:to>
    <xdr:sp macro="" textlink="">
      <xdr:nvSpPr>
        <xdr:cNvPr id="22019" name="Text Box 515"/>
        <xdr:cNvSpPr txBox="1">
          <a:spLocks noChangeArrowheads="1"/>
        </xdr:cNvSpPr>
      </xdr:nvSpPr>
      <xdr:spPr bwMode="auto">
        <a:xfrm>
          <a:off x="2514600" y="250602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99</xdr:row>
      <xdr:rowOff>38100</xdr:rowOff>
    </xdr:from>
    <xdr:to>
      <xdr:col>6</xdr:col>
      <xdr:colOff>333375</xdr:colOff>
      <xdr:row>100</xdr:row>
      <xdr:rowOff>247650</xdr:rowOff>
    </xdr:to>
    <xdr:sp macro="" textlink="">
      <xdr:nvSpPr>
        <xdr:cNvPr id="22020" name="Text Box 516"/>
        <xdr:cNvSpPr txBox="1">
          <a:spLocks noChangeArrowheads="1"/>
        </xdr:cNvSpPr>
      </xdr:nvSpPr>
      <xdr:spPr bwMode="auto">
        <a:xfrm>
          <a:off x="1790700" y="25050750"/>
          <a:ext cx="3238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10</xdr:col>
      <xdr:colOff>57150</xdr:colOff>
      <xdr:row>99</xdr:row>
      <xdr:rowOff>47625</xdr:rowOff>
    </xdr:from>
    <xdr:to>
      <xdr:col>10</xdr:col>
      <xdr:colOff>304800</xdr:colOff>
      <xdr:row>100</xdr:row>
      <xdr:rowOff>257175</xdr:rowOff>
    </xdr:to>
    <xdr:sp macro="" textlink="">
      <xdr:nvSpPr>
        <xdr:cNvPr id="22021" name="Text Box 517"/>
        <xdr:cNvSpPr txBox="1">
          <a:spLocks noChangeArrowheads="1"/>
        </xdr:cNvSpPr>
      </xdr:nvSpPr>
      <xdr:spPr bwMode="auto">
        <a:xfrm>
          <a:off x="3124200" y="250602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124</xdr:row>
      <xdr:rowOff>19050</xdr:rowOff>
    </xdr:from>
    <xdr:to>
      <xdr:col>5</xdr:col>
      <xdr:colOff>0</xdr:colOff>
      <xdr:row>125</xdr:row>
      <xdr:rowOff>228600</xdr:rowOff>
    </xdr:to>
    <xdr:sp macro="" textlink="">
      <xdr:nvSpPr>
        <xdr:cNvPr id="22029" name="Text Box 525"/>
        <xdr:cNvSpPr txBox="1">
          <a:spLocks noChangeArrowheads="1"/>
        </xdr:cNvSpPr>
      </xdr:nvSpPr>
      <xdr:spPr bwMode="auto">
        <a:xfrm>
          <a:off x="1219200" y="2910840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124</xdr:row>
      <xdr:rowOff>66675</xdr:rowOff>
    </xdr:from>
    <xdr:to>
      <xdr:col>2</xdr:col>
      <xdr:colOff>371475</xdr:colOff>
      <xdr:row>125</xdr:row>
      <xdr:rowOff>276225</xdr:rowOff>
    </xdr:to>
    <xdr:sp macro="" textlink="">
      <xdr:nvSpPr>
        <xdr:cNvPr id="22030" name="Text Box 526"/>
        <xdr:cNvSpPr txBox="1">
          <a:spLocks noChangeArrowheads="1"/>
        </xdr:cNvSpPr>
      </xdr:nvSpPr>
      <xdr:spPr bwMode="auto">
        <a:xfrm>
          <a:off x="581025" y="2915602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8</xdr:col>
      <xdr:colOff>57150</xdr:colOff>
      <xdr:row>124</xdr:row>
      <xdr:rowOff>47625</xdr:rowOff>
    </xdr:from>
    <xdr:to>
      <xdr:col>9</xdr:col>
      <xdr:colOff>9525</xdr:colOff>
      <xdr:row>125</xdr:row>
      <xdr:rowOff>257175</xdr:rowOff>
    </xdr:to>
    <xdr:sp macro="" textlink="">
      <xdr:nvSpPr>
        <xdr:cNvPr id="22031" name="Text Box 527"/>
        <xdr:cNvSpPr txBox="1">
          <a:spLocks noChangeArrowheads="1"/>
        </xdr:cNvSpPr>
      </xdr:nvSpPr>
      <xdr:spPr bwMode="auto">
        <a:xfrm>
          <a:off x="2514600" y="291369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124</xdr:row>
      <xdr:rowOff>38100</xdr:rowOff>
    </xdr:from>
    <xdr:to>
      <xdr:col>6</xdr:col>
      <xdr:colOff>333375</xdr:colOff>
      <xdr:row>125</xdr:row>
      <xdr:rowOff>247650</xdr:rowOff>
    </xdr:to>
    <xdr:sp macro="" textlink="">
      <xdr:nvSpPr>
        <xdr:cNvPr id="22032" name="Text Box 528"/>
        <xdr:cNvSpPr txBox="1">
          <a:spLocks noChangeArrowheads="1"/>
        </xdr:cNvSpPr>
      </xdr:nvSpPr>
      <xdr:spPr bwMode="auto">
        <a:xfrm>
          <a:off x="1790700" y="29127450"/>
          <a:ext cx="3238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12</xdr:col>
      <xdr:colOff>66675</xdr:colOff>
      <xdr:row>127</xdr:row>
      <xdr:rowOff>123825</xdr:rowOff>
    </xdr:from>
    <xdr:to>
      <xdr:col>15</xdr:col>
      <xdr:colOff>219075</xdr:colOff>
      <xdr:row>131</xdr:row>
      <xdr:rowOff>152400</xdr:rowOff>
    </xdr:to>
    <xdr:pic>
      <xdr:nvPicPr>
        <xdr:cNvPr id="3708525" name="Picture 535"/>
        <xdr:cNvPicPr>
          <a:picLocks noChangeAspect="1" noChangeArrowheads="1"/>
        </xdr:cNvPicPr>
      </xdr:nvPicPr>
      <xdr:blipFill>
        <a:blip xmlns:r="http://schemas.openxmlformats.org/officeDocument/2006/relationships" r:embed="rId9" cstate="print"/>
        <a:srcRect/>
        <a:stretch>
          <a:fillRect/>
        </a:stretch>
      </xdr:blipFill>
      <xdr:spPr bwMode="auto">
        <a:xfrm>
          <a:off x="3743325" y="30089475"/>
          <a:ext cx="1076325" cy="1133475"/>
        </a:xfrm>
        <a:prstGeom prst="rect">
          <a:avLst/>
        </a:prstGeom>
        <a:noFill/>
        <a:ln w="9525">
          <a:noFill/>
          <a:miter lim="800000"/>
          <a:headEnd/>
          <a:tailEnd/>
        </a:ln>
      </xdr:spPr>
    </xdr:pic>
    <xdr:clientData/>
  </xdr:twoCellAnchor>
  <xdr:twoCellAnchor>
    <xdr:from>
      <xdr:col>4</xdr:col>
      <xdr:colOff>66675</xdr:colOff>
      <xdr:row>129</xdr:row>
      <xdr:rowOff>19050</xdr:rowOff>
    </xdr:from>
    <xdr:to>
      <xdr:col>5</xdr:col>
      <xdr:colOff>0</xdr:colOff>
      <xdr:row>130</xdr:row>
      <xdr:rowOff>228600</xdr:rowOff>
    </xdr:to>
    <xdr:sp macro="" textlink="">
      <xdr:nvSpPr>
        <xdr:cNvPr id="22040" name="Text Box 536"/>
        <xdr:cNvSpPr txBox="1">
          <a:spLocks noChangeArrowheads="1"/>
        </xdr:cNvSpPr>
      </xdr:nvSpPr>
      <xdr:spPr bwMode="auto">
        <a:xfrm>
          <a:off x="1219200" y="3049905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129</xdr:row>
      <xdr:rowOff>66675</xdr:rowOff>
    </xdr:from>
    <xdr:to>
      <xdr:col>2</xdr:col>
      <xdr:colOff>371475</xdr:colOff>
      <xdr:row>130</xdr:row>
      <xdr:rowOff>276225</xdr:rowOff>
    </xdr:to>
    <xdr:sp macro="" textlink="">
      <xdr:nvSpPr>
        <xdr:cNvPr id="22041" name="Text Box 537"/>
        <xdr:cNvSpPr txBox="1">
          <a:spLocks noChangeArrowheads="1"/>
        </xdr:cNvSpPr>
      </xdr:nvSpPr>
      <xdr:spPr bwMode="auto">
        <a:xfrm>
          <a:off x="581025" y="3054667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8</xdr:col>
      <xdr:colOff>57150</xdr:colOff>
      <xdr:row>129</xdr:row>
      <xdr:rowOff>47625</xdr:rowOff>
    </xdr:from>
    <xdr:to>
      <xdr:col>9</xdr:col>
      <xdr:colOff>9525</xdr:colOff>
      <xdr:row>130</xdr:row>
      <xdr:rowOff>257175</xdr:rowOff>
    </xdr:to>
    <xdr:sp macro="" textlink="">
      <xdr:nvSpPr>
        <xdr:cNvPr id="22042" name="Text Box 538"/>
        <xdr:cNvSpPr txBox="1">
          <a:spLocks noChangeArrowheads="1"/>
        </xdr:cNvSpPr>
      </xdr:nvSpPr>
      <xdr:spPr bwMode="auto">
        <a:xfrm>
          <a:off x="2514600" y="305276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129</xdr:row>
      <xdr:rowOff>38100</xdr:rowOff>
    </xdr:from>
    <xdr:to>
      <xdr:col>6</xdr:col>
      <xdr:colOff>333375</xdr:colOff>
      <xdr:row>130</xdr:row>
      <xdr:rowOff>247650</xdr:rowOff>
    </xdr:to>
    <xdr:sp macro="" textlink="">
      <xdr:nvSpPr>
        <xdr:cNvPr id="22043" name="Text Box 539"/>
        <xdr:cNvSpPr txBox="1">
          <a:spLocks noChangeArrowheads="1"/>
        </xdr:cNvSpPr>
      </xdr:nvSpPr>
      <xdr:spPr bwMode="auto">
        <a:xfrm>
          <a:off x="1790700" y="30518100"/>
          <a:ext cx="3238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4</xdr:col>
      <xdr:colOff>66675</xdr:colOff>
      <xdr:row>134</xdr:row>
      <xdr:rowOff>19050</xdr:rowOff>
    </xdr:from>
    <xdr:to>
      <xdr:col>5</xdr:col>
      <xdr:colOff>0</xdr:colOff>
      <xdr:row>135</xdr:row>
      <xdr:rowOff>228600</xdr:rowOff>
    </xdr:to>
    <xdr:sp macro="" textlink="">
      <xdr:nvSpPr>
        <xdr:cNvPr id="22051" name="Text Box 547"/>
        <xdr:cNvSpPr txBox="1">
          <a:spLocks noChangeArrowheads="1"/>
        </xdr:cNvSpPr>
      </xdr:nvSpPr>
      <xdr:spPr bwMode="auto">
        <a:xfrm>
          <a:off x="1219200" y="3188970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134</xdr:row>
      <xdr:rowOff>66675</xdr:rowOff>
    </xdr:from>
    <xdr:to>
      <xdr:col>2</xdr:col>
      <xdr:colOff>371475</xdr:colOff>
      <xdr:row>135</xdr:row>
      <xdr:rowOff>276225</xdr:rowOff>
    </xdr:to>
    <xdr:sp macro="" textlink="">
      <xdr:nvSpPr>
        <xdr:cNvPr id="22052" name="Text Box 548"/>
        <xdr:cNvSpPr txBox="1">
          <a:spLocks noChangeArrowheads="1"/>
        </xdr:cNvSpPr>
      </xdr:nvSpPr>
      <xdr:spPr bwMode="auto">
        <a:xfrm>
          <a:off x="581025" y="3193732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8</xdr:col>
      <xdr:colOff>57150</xdr:colOff>
      <xdr:row>134</xdr:row>
      <xdr:rowOff>47625</xdr:rowOff>
    </xdr:from>
    <xdr:to>
      <xdr:col>9</xdr:col>
      <xdr:colOff>9525</xdr:colOff>
      <xdr:row>135</xdr:row>
      <xdr:rowOff>257175</xdr:rowOff>
    </xdr:to>
    <xdr:sp macro="" textlink="">
      <xdr:nvSpPr>
        <xdr:cNvPr id="22053" name="Text Box 549"/>
        <xdr:cNvSpPr txBox="1">
          <a:spLocks noChangeArrowheads="1"/>
        </xdr:cNvSpPr>
      </xdr:nvSpPr>
      <xdr:spPr bwMode="auto">
        <a:xfrm>
          <a:off x="2514600" y="319182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134</xdr:row>
      <xdr:rowOff>38100</xdr:rowOff>
    </xdr:from>
    <xdr:to>
      <xdr:col>6</xdr:col>
      <xdr:colOff>333375</xdr:colOff>
      <xdr:row>135</xdr:row>
      <xdr:rowOff>247650</xdr:rowOff>
    </xdr:to>
    <xdr:sp macro="" textlink="">
      <xdr:nvSpPr>
        <xdr:cNvPr id="22054" name="Text Box 550"/>
        <xdr:cNvSpPr txBox="1">
          <a:spLocks noChangeArrowheads="1"/>
        </xdr:cNvSpPr>
      </xdr:nvSpPr>
      <xdr:spPr bwMode="auto">
        <a:xfrm>
          <a:off x="1790700" y="31908750"/>
          <a:ext cx="3238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4</xdr:col>
      <xdr:colOff>66675</xdr:colOff>
      <xdr:row>139</xdr:row>
      <xdr:rowOff>19050</xdr:rowOff>
    </xdr:from>
    <xdr:to>
      <xdr:col>5</xdr:col>
      <xdr:colOff>0</xdr:colOff>
      <xdr:row>140</xdr:row>
      <xdr:rowOff>228600</xdr:rowOff>
    </xdr:to>
    <xdr:sp macro="" textlink="">
      <xdr:nvSpPr>
        <xdr:cNvPr id="22056" name="Text Box 552"/>
        <xdr:cNvSpPr txBox="1">
          <a:spLocks noChangeArrowheads="1"/>
        </xdr:cNvSpPr>
      </xdr:nvSpPr>
      <xdr:spPr bwMode="auto">
        <a:xfrm>
          <a:off x="1219200" y="3328035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139</xdr:row>
      <xdr:rowOff>66675</xdr:rowOff>
    </xdr:from>
    <xdr:to>
      <xdr:col>2</xdr:col>
      <xdr:colOff>371475</xdr:colOff>
      <xdr:row>140</xdr:row>
      <xdr:rowOff>276225</xdr:rowOff>
    </xdr:to>
    <xdr:sp macro="" textlink="">
      <xdr:nvSpPr>
        <xdr:cNvPr id="22057" name="Text Box 553"/>
        <xdr:cNvSpPr txBox="1">
          <a:spLocks noChangeArrowheads="1"/>
        </xdr:cNvSpPr>
      </xdr:nvSpPr>
      <xdr:spPr bwMode="auto">
        <a:xfrm>
          <a:off x="581025" y="3332797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8</xdr:col>
      <xdr:colOff>57150</xdr:colOff>
      <xdr:row>139</xdr:row>
      <xdr:rowOff>47625</xdr:rowOff>
    </xdr:from>
    <xdr:to>
      <xdr:col>9</xdr:col>
      <xdr:colOff>9525</xdr:colOff>
      <xdr:row>140</xdr:row>
      <xdr:rowOff>257175</xdr:rowOff>
    </xdr:to>
    <xdr:sp macro="" textlink="">
      <xdr:nvSpPr>
        <xdr:cNvPr id="22058" name="Text Box 554"/>
        <xdr:cNvSpPr txBox="1">
          <a:spLocks noChangeArrowheads="1"/>
        </xdr:cNvSpPr>
      </xdr:nvSpPr>
      <xdr:spPr bwMode="auto">
        <a:xfrm>
          <a:off x="2514600" y="333089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139</xdr:row>
      <xdr:rowOff>38100</xdr:rowOff>
    </xdr:from>
    <xdr:to>
      <xdr:col>6</xdr:col>
      <xdr:colOff>333375</xdr:colOff>
      <xdr:row>140</xdr:row>
      <xdr:rowOff>247650</xdr:rowOff>
    </xdr:to>
    <xdr:sp macro="" textlink="">
      <xdr:nvSpPr>
        <xdr:cNvPr id="22059" name="Text Box 555"/>
        <xdr:cNvSpPr txBox="1">
          <a:spLocks noChangeArrowheads="1"/>
        </xdr:cNvSpPr>
      </xdr:nvSpPr>
      <xdr:spPr bwMode="auto">
        <a:xfrm>
          <a:off x="1790700" y="33299400"/>
          <a:ext cx="3238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4</xdr:col>
      <xdr:colOff>28575</xdr:colOff>
      <xdr:row>144</xdr:row>
      <xdr:rowOff>19050</xdr:rowOff>
    </xdr:from>
    <xdr:to>
      <xdr:col>4</xdr:col>
      <xdr:colOff>314325</xdr:colOff>
      <xdr:row>145</xdr:row>
      <xdr:rowOff>285750</xdr:rowOff>
    </xdr:to>
    <xdr:sp macro="" textlink="">
      <xdr:nvSpPr>
        <xdr:cNvPr id="22085" name="Text Box 581"/>
        <xdr:cNvSpPr txBox="1">
          <a:spLocks noChangeArrowheads="1"/>
        </xdr:cNvSpPr>
      </xdr:nvSpPr>
      <xdr:spPr bwMode="auto">
        <a:xfrm>
          <a:off x="1181100" y="34671000"/>
          <a:ext cx="266700" cy="5619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144</xdr:row>
      <xdr:rowOff>66675</xdr:rowOff>
    </xdr:from>
    <xdr:to>
      <xdr:col>2</xdr:col>
      <xdr:colOff>371475</xdr:colOff>
      <xdr:row>145</xdr:row>
      <xdr:rowOff>276225</xdr:rowOff>
    </xdr:to>
    <xdr:sp macro="" textlink="">
      <xdr:nvSpPr>
        <xdr:cNvPr id="22086" name="Text Box 582"/>
        <xdr:cNvSpPr txBox="1">
          <a:spLocks noChangeArrowheads="1"/>
        </xdr:cNvSpPr>
      </xdr:nvSpPr>
      <xdr:spPr bwMode="auto">
        <a:xfrm>
          <a:off x="581025" y="3471862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8</xdr:col>
      <xdr:colOff>57150</xdr:colOff>
      <xdr:row>144</xdr:row>
      <xdr:rowOff>47625</xdr:rowOff>
    </xdr:from>
    <xdr:to>
      <xdr:col>9</xdr:col>
      <xdr:colOff>9525</xdr:colOff>
      <xdr:row>145</xdr:row>
      <xdr:rowOff>257175</xdr:rowOff>
    </xdr:to>
    <xdr:sp macro="" textlink="">
      <xdr:nvSpPr>
        <xdr:cNvPr id="22087" name="Text Box 583"/>
        <xdr:cNvSpPr txBox="1">
          <a:spLocks noChangeArrowheads="1"/>
        </xdr:cNvSpPr>
      </xdr:nvSpPr>
      <xdr:spPr bwMode="auto">
        <a:xfrm>
          <a:off x="2514600" y="346995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28575</xdr:colOff>
      <xdr:row>144</xdr:row>
      <xdr:rowOff>38100</xdr:rowOff>
    </xdr:from>
    <xdr:to>
      <xdr:col>7</xdr:col>
      <xdr:colOff>0</xdr:colOff>
      <xdr:row>145</xdr:row>
      <xdr:rowOff>247650</xdr:rowOff>
    </xdr:to>
    <xdr:sp macro="" textlink="">
      <xdr:nvSpPr>
        <xdr:cNvPr id="22088" name="Text Box 584"/>
        <xdr:cNvSpPr txBox="1">
          <a:spLocks noChangeArrowheads="1"/>
        </xdr:cNvSpPr>
      </xdr:nvSpPr>
      <xdr:spPr bwMode="auto">
        <a:xfrm>
          <a:off x="1809750" y="34690050"/>
          <a:ext cx="3238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2</xdr:col>
      <xdr:colOff>28575</xdr:colOff>
      <xdr:row>159</xdr:row>
      <xdr:rowOff>66675</xdr:rowOff>
    </xdr:from>
    <xdr:to>
      <xdr:col>2</xdr:col>
      <xdr:colOff>304800</xdr:colOff>
      <xdr:row>161</xdr:row>
      <xdr:rowOff>0</xdr:rowOff>
    </xdr:to>
    <xdr:sp macro="" textlink="">
      <xdr:nvSpPr>
        <xdr:cNvPr id="22096" name="Text Box 592"/>
        <xdr:cNvSpPr txBox="1">
          <a:spLocks noChangeArrowheads="1"/>
        </xdr:cNvSpPr>
      </xdr:nvSpPr>
      <xdr:spPr bwMode="auto">
        <a:xfrm>
          <a:off x="561975" y="35975925"/>
          <a:ext cx="276225" cy="5238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4</xdr:col>
      <xdr:colOff>19050</xdr:colOff>
      <xdr:row>159</xdr:row>
      <xdr:rowOff>19050</xdr:rowOff>
    </xdr:from>
    <xdr:to>
      <xdr:col>5</xdr:col>
      <xdr:colOff>0</xdr:colOff>
      <xdr:row>160</xdr:row>
      <xdr:rowOff>228600</xdr:rowOff>
    </xdr:to>
    <xdr:sp macro="" textlink="">
      <xdr:nvSpPr>
        <xdr:cNvPr id="22097" name="Text Box 593"/>
        <xdr:cNvSpPr txBox="1">
          <a:spLocks noChangeArrowheads="1"/>
        </xdr:cNvSpPr>
      </xdr:nvSpPr>
      <xdr:spPr bwMode="auto">
        <a:xfrm>
          <a:off x="1171575" y="35928300"/>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28575</xdr:colOff>
      <xdr:row>159</xdr:row>
      <xdr:rowOff>38100</xdr:rowOff>
    </xdr:from>
    <xdr:to>
      <xdr:col>6</xdr:col>
      <xdr:colOff>323850</xdr:colOff>
      <xdr:row>160</xdr:row>
      <xdr:rowOff>247650</xdr:rowOff>
    </xdr:to>
    <xdr:sp macro="" textlink="">
      <xdr:nvSpPr>
        <xdr:cNvPr id="22099" name="Text Box 595"/>
        <xdr:cNvSpPr txBox="1">
          <a:spLocks noChangeArrowheads="1"/>
        </xdr:cNvSpPr>
      </xdr:nvSpPr>
      <xdr:spPr bwMode="auto">
        <a:xfrm>
          <a:off x="1809750" y="35947350"/>
          <a:ext cx="29527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8</xdr:col>
      <xdr:colOff>57150</xdr:colOff>
      <xdr:row>159</xdr:row>
      <xdr:rowOff>47625</xdr:rowOff>
    </xdr:from>
    <xdr:to>
      <xdr:col>9</xdr:col>
      <xdr:colOff>9525</xdr:colOff>
      <xdr:row>160</xdr:row>
      <xdr:rowOff>257175</xdr:rowOff>
    </xdr:to>
    <xdr:sp macro="" textlink="">
      <xdr:nvSpPr>
        <xdr:cNvPr id="22101" name="Text Box 597"/>
        <xdr:cNvSpPr txBox="1">
          <a:spLocks noChangeArrowheads="1"/>
        </xdr:cNvSpPr>
      </xdr:nvSpPr>
      <xdr:spPr bwMode="auto">
        <a:xfrm>
          <a:off x="2514600" y="359568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57150</xdr:colOff>
      <xdr:row>159</xdr:row>
      <xdr:rowOff>47625</xdr:rowOff>
    </xdr:from>
    <xdr:to>
      <xdr:col>9</xdr:col>
      <xdr:colOff>9525</xdr:colOff>
      <xdr:row>160</xdr:row>
      <xdr:rowOff>257175</xdr:rowOff>
    </xdr:to>
    <xdr:sp macro="" textlink="">
      <xdr:nvSpPr>
        <xdr:cNvPr id="22102" name="Text Box 598"/>
        <xdr:cNvSpPr txBox="1">
          <a:spLocks noChangeArrowheads="1"/>
        </xdr:cNvSpPr>
      </xdr:nvSpPr>
      <xdr:spPr bwMode="auto">
        <a:xfrm>
          <a:off x="2514600" y="359568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38100</xdr:colOff>
      <xdr:row>159</xdr:row>
      <xdr:rowOff>66675</xdr:rowOff>
    </xdr:from>
    <xdr:to>
      <xdr:col>10</xdr:col>
      <xdr:colOff>285750</xdr:colOff>
      <xdr:row>160</xdr:row>
      <xdr:rowOff>276225</xdr:rowOff>
    </xdr:to>
    <xdr:sp macro="" textlink="">
      <xdr:nvSpPr>
        <xdr:cNvPr id="22108" name="Text Box 604"/>
        <xdr:cNvSpPr txBox="1">
          <a:spLocks noChangeArrowheads="1"/>
        </xdr:cNvSpPr>
      </xdr:nvSpPr>
      <xdr:spPr bwMode="auto">
        <a:xfrm>
          <a:off x="3105150" y="359759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28575</xdr:colOff>
      <xdr:row>165</xdr:row>
      <xdr:rowOff>66675</xdr:rowOff>
    </xdr:from>
    <xdr:to>
      <xdr:col>2</xdr:col>
      <xdr:colOff>304800</xdr:colOff>
      <xdr:row>167</xdr:row>
      <xdr:rowOff>0</xdr:rowOff>
    </xdr:to>
    <xdr:sp macro="" textlink="">
      <xdr:nvSpPr>
        <xdr:cNvPr id="22111" name="Text Box 607"/>
        <xdr:cNvSpPr txBox="1">
          <a:spLocks noChangeArrowheads="1"/>
        </xdr:cNvSpPr>
      </xdr:nvSpPr>
      <xdr:spPr bwMode="auto">
        <a:xfrm>
          <a:off x="561975" y="37442775"/>
          <a:ext cx="276225" cy="5238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4</xdr:col>
      <xdr:colOff>19050</xdr:colOff>
      <xdr:row>165</xdr:row>
      <xdr:rowOff>19050</xdr:rowOff>
    </xdr:from>
    <xdr:to>
      <xdr:col>5</xdr:col>
      <xdr:colOff>0</xdr:colOff>
      <xdr:row>166</xdr:row>
      <xdr:rowOff>228600</xdr:rowOff>
    </xdr:to>
    <xdr:sp macro="" textlink="">
      <xdr:nvSpPr>
        <xdr:cNvPr id="22112" name="Text Box 608"/>
        <xdr:cNvSpPr txBox="1">
          <a:spLocks noChangeArrowheads="1"/>
        </xdr:cNvSpPr>
      </xdr:nvSpPr>
      <xdr:spPr bwMode="auto">
        <a:xfrm>
          <a:off x="1171575" y="37395150"/>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28575</xdr:colOff>
      <xdr:row>165</xdr:row>
      <xdr:rowOff>38100</xdr:rowOff>
    </xdr:from>
    <xdr:to>
      <xdr:col>6</xdr:col>
      <xdr:colOff>323850</xdr:colOff>
      <xdr:row>166</xdr:row>
      <xdr:rowOff>247650</xdr:rowOff>
    </xdr:to>
    <xdr:sp macro="" textlink="">
      <xdr:nvSpPr>
        <xdr:cNvPr id="22113" name="Text Box 609"/>
        <xdr:cNvSpPr txBox="1">
          <a:spLocks noChangeArrowheads="1"/>
        </xdr:cNvSpPr>
      </xdr:nvSpPr>
      <xdr:spPr bwMode="auto">
        <a:xfrm>
          <a:off x="1809750" y="37414200"/>
          <a:ext cx="29527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8</xdr:col>
      <xdr:colOff>57150</xdr:colOff>
      <xdr:row>165</xdr:row>
      <xdr:rowOff>47625</xdr:rowOff>
    </xdr:from>
    <xdr:to>
      <xdr:col>9</xdr:col>
      <xdr:colOff>9525</xdr:colOff>
      <xdr:row>166</xdr:row>
      <xdr:rowOff>257175</xdr:rowOff>
    </xdr:to>
    <xdr:sp macro="" textlink="">
      <xdr:nvSpPr>
        <xdr:cNvPr id="22114" name="Text Box 610"/>
        <xdr:cNvSpPr txBox="1">
          <a:spLocks noChangeArrowheads="1"/>
        </xdr:cNvSpPr>
      </xdr:nvSpPr>
      <xdr:spPr bwMode="auto">
        <a:xfrm>
          <a:off x="2514600" y="374237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38100</xdr:colOff>
      <xdr:row>165</xdr:row>
      <xdr:rowOff>66675</xdr:rowOff>
    </xdr:from>
    <xdr:to>
      <xdr:col>10</xdr:col>
      <xdr:colOff>285750</xdr:colOff>
      <xdr:row>166</xdr:row>
      <xdr:rowOff>276225</xdr:rowOff>
    </xdr:to>
    <xdr:sp macro="" textlink="">
      <xdr:nvSpPr>
        <xdr:cNvPr id="22116" name="Text Box 612"/>
        <xdr:cNvSpPr txBox="1">
          <a:spLocks noChangeArrowheads="1"/>
        </xdr:cNvSpPr>
      </xdr:nvSpPr>
      <xdr:spPr bwMode="auto">
        <a:xfrm>
          <a:off x="3105150" y="374427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28575</xdr:colOff>
      <xdr:row>171</xdr:row>
      <xdr:rowOff>66675</xdr:rowOff>
    </xdr:from>
    <xdr:to>
      <xdr:col>2</xdr:col>
      <xdr:colOff>304800</xdr:colOff>
      <xdr:row>173</xdr:row>
      <xdr:rowOff>0</xdr:rowOff>
    </xdr:to>
    <xdr:sp macro="" textlink="">
      <xdr:nvSpPr>
        <xdr:cNvPr id="22134" name="Text Box 630"/>
        <xdr:cNvSpPr txBox="1">
          <a:spLocks noChangeArrowheads="1"/>
        </xdr:cNvSpPr>
      </xdr:nvSpPr>
      <xdr:spPr bwMode="auto">
        <a:xfrm>
          <a:off x="561975" y="38909625"/>
          <a:ext cx="276225" cy="5238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3</xdr:col>
      <xdr:colOff>276225</xdr:colOff>
      <xdr:row>171</xdr:row>
      <xdr:rowOff>19050</xdr:rowOff>
    </xdr:from>
    <xdr:to>
      <xdr:col>5</xdr:col>
      <xdr:colOff>0</xdr:colOff>
      <xdr:row>172</xdr:row>
      <xdr:rowOff>228600</xdr:rowOff>
    </xdr:to>
    <xdr:sp macro="" textlink="">
      <xdr:nvSpPr>
        <xdr:cNvPr id="22135" name="Text Box 631"/>
        <xdr:cNvSpPr txBox="1">
          <a:spLocks noChangeArrowheads="1"/>
        </xdr:cNvSpPr>
      </xdr:nvSpPr>
      <xdr:spPr bwMode="auto">
        <a:xfrm>
          <a:off x="1123950" y="38862000"/>
          <a:ext cx="3238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28575</xdr:colOff>
      <xdr:row>171</xdr:row>
      <xdr:rowOff>38100</xdr:rowOff>
    </xdr:from>
    <xdr:to>
      <xdr:col>6</xdr:col>
      <xdr:colOff>323850</xdr:colOff>
      <xdr:row>172</xdr:row>
      <xdr:rowOff>247650</xdr:rowOff>
    </xdr:to>
    <xdr:sp macro="" textlink="">
      <xdr:nvSpPr>
        <xdr:cNvPr id="22136" name="Text Box 632"/>
        <xdr:cNvSpPr txBox="1">
          <a:spLocks noChangeArrowheads="1"/>
        </xdr:cNvSpPr>
      </xdr:nvSpPr>
      <xdr:spPr bwMode="auto">
        <a:xfrm>
          <a:off x="1809750" y="38881050"/>
          <a:ext cx="29527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8</xdr:col>
      <xdr:colOff>57150</xdr:colOff>
      <xdr:row>171</xdr:row>
      <xdr:rowOff>47625</xdr:rowOff>
    </xdr:from>
    <xdr:to>
      <xdr:col>9</xdr:col>
      <xdr:colOff>9525</xdr:colOff>
      <xdr:row>172</xdr:row>
      <xdr:rowOff>257175</xdr:rowOff>
    </xdr:to>
    <xdr:sp macro="" textlink="">
      <xdr:nvSpPr>
        <xdr:cNvPr id="22137" name="Text Box 633"/>
        <xdr:cNvSpPr txBox="1">
          <a:spLocks noChangeArrowheads="1"/>
        </xdr:cNvSpPr>
      </xdr:nvSpPr>
      <xdr:spPr bwMode="auto">
        <a:xfrm>
          <a:off x="2514600" y="388905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38100</xdr:colOff>
      <xdr:row>171</xdr:row>
      <xdr:rowOff>66675</xdr:rowOff>
    </xdr:from>
    <xdr:to>
      <xdr:col>10</xdr:col>
      <xdr:colOff>285750</xdr:colOff>
      <xdr:row>172</xdr:row>
      <xdr:rowOff>276225</xdr:rowOff>
    </xdr:to>
    <xdr:sp macro="" textlink="">
      <xdr:nvSpPr>
        <xdr:cNvPr id="22138" name="Text Box 634"/>
        <xdr:cNvSpPr txBox="1">
          <a:spLocks noChangeArrowheads="1"/>
        </xdr:cNvSpPr>
      </xdr:nvSpPr>
      <xdr:spPr bwMode="auto">
        <a:xfrm>
          <a:off x="3105150" y="389096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28575</xdr:colOff>
      <xdr:row>177</xdr:row>
      <xdr:rowOff>66675</xdr:rowOff>
    </xdr:from>
    <xdr:to>
      <xdr:col>2</xdr:col>
      <xdr:colOff>304800</xdr:colOff>
      <xdr:row>179</xdr:row>
      <xdr:rowOff>0</xdr:rowOff>
    </xdr:to>
    <xdr:sp macro="" textlink="">
      <xdr:nvSpPr>
        <xdr:cNvPr id="22152" name="Text Box 648"/>
        <xdr:cNvSpPr txBox="1">
          <a:spLocks noChangeArrowheads="1"/>
        </xdr:cNvSpPr>
      </xdr:nvSpPr>
      <xdr:spPr bwMode="auto">
        <a:xfrm>
          <a:off x="561975" y="40319325"/>
          <a:ext cx="276225" cy="5238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3</xdr:col>
      <xdr:colOff>285750</xdr:colOff>
      <xdr:row>177</xdr:row>
      <xdr:rowOff>19050</xdr:rowOff>
    </xdr:from>
    <xdr:to>
      <xdr:col>5</xdr:col>
      <xdr:colOff>0</xdr:colOff>
      <xdr:row>178</xdr:row>
      <xdr:rowOff>228600</xdr:rowOff>
    </xdr:to>
    <xdr:sp macro="" textlink="">
      <xdr:nvSpPr>
        <xdr:cNvPr id="22153" name="Text Box 649"/>
        <xdr:cNvSpPr txBox="1">
          <a:spLocks noChangeArrowheads="1"/>
        </xdr:cNvSpPr>
      </xdr:nvSpPr>
      <xdr:spPr bwMode="auto">
        <a:xfrm>
          <a:off x="1133475" y="40271700"/>
          <a:ext cx="3143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28575</xdr:colOff>
      <xdr:row>177</xdr:row>
      <xdr:rowOff>38100</xdr:rowOff>
    </xdr:from>
    <xdr:to>
      <xdr:col>6</xdr:col>
      <xdr:colOff>323850</xdr:colOff>
      <xdr:row>178</xdr:row>
      <xdr:rowOff>247650</xdr:rowOff>
    </xdr:to>
    <xdr:sp macro="" textlink="">
      <xdr:nvSpPr>
        <xdr:cNvPr id="22154" name="Text Box 650"/>
        <xdr:cNvSpPr txBox="1">
          <a:spLocks noChangeArrowheads="1"/>
        </xdr:cNvSpPr>
      </xdr:nvSpPr>
      <xdr:spPr bwMode="auto">
        <a:xfrm>
          <a:off x="1809750" y="40290750"/>
          <a:ext cx="29527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8</xdr:col>
      <xdr:colOff>57150</xdr:colOff>
      <xdr:row>177</xdr:row>
      <xdr:rowOff>47625</xdr:rowOff>
    </xdr:from>
    <xdr:to>
      <xdr:col>9</xdr:col>
      <xdr:colOff>9525</xdr:colOff>
      <xdr:row>178</xdr:row>
      <xdr:rowOff>257175</xdr:rowOff>
    </xdr:to>
    <xdr:sp macro="" textlink="">
      <xdr:nvSpPr>
        <xdr:cNvPr id="22155" name="Text Box 651"/>
        <xdr:cNvSpPr txBox="1">
          <a:spLocks noChangeArrowheads="1"/>
        </xdr:cNvSpPr>
      </xdr:nvSpPr>
      <xdr:spPr bwMode="auto">
        <a:xfrm>
          <a:off x="2514600" y="403002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38100</xdr:colOff>
      <xdr:row>177</xdr:row>
      <xdr:rowOff>66675</xdr:rowOff>
    </xdr:from>
    <xdr:to>
      <xdr:col>10</xdr:col>
      <xdr:colOff>285750</xdr:colOff>
      <xdr:row>178</xdr:row>
      <xdr:rowOff>276225</xdr:rowOff>
    </xdr:to>
    <xdr:sp macro="" textlink="">
      <xdr:nvSpPr>
        <xdr:cNvPr id="22156" name="Text Box 652"/>
        <xdr:cNvSpPr txBox="1">
          <a:spLocks noChangeArrowheads="1"/>
        </xdr:cNvSpPr>
      </xdr:nvSpPr>
      <xdr:spPr bwMode="auto">
        <a:xfrm>
          <a:off x="3105150" y="403193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28575</xdr:colOff>
      <xdr:row>183</xdr:row>
      <xdr:rowOff>66675</xdr:rowOff>
    </xdr:from>
    <xdr:to>
      <xdr:col>2</xdr:col>
      <xdr:colOff>304800</xdr:colOff>
      <xdr:row>185</xdr:row>
      <xdr:rowOff>0</xdr:rowOff>
    </xdr:to>
    <xdr:sp macro="" textlink="">
      <xdr:nvSpPr>
        <xdr:cNvPr id="22157" name="Text Box 653"/>
        <xdr:cNvSpPr txBox="1">
          <a:spLocks noChangeArrowheads="1"/>
        </xdr:cNvSpPr>
      </xdr:nvSpPr>
      <xdr:spPr bwMode="auto">
        <a:xfrm>
          <a:off x="561975" y="41786175"/>
          <a:ext cx="276225" cy="5238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3</xdr:col>
      <xdr:colOff>295275</xdr:colOff>
      <xdr:row>183</xdr:row>
      <xdr:rowOff>19050</xdr:rowOff>
    </xdr:from>
    <xdr:to>
      <xdr:col>5</xdr:col>
      <xdr:colOff>0</xdr:colOff>
      <xdr:row>184</xdr:row>
      <xdr:rowOff>228600</xdr:rowOff>
    </xdr:to>
    <xdr:sp macro="" textlink="">
      <xdr:nvSpPr>
        <xdr:cNvPr id="22158" name="Text Box 654"/>
        <xdr:cNvSpPr txBox="1">
          <a:spLocks noChangeArrowheads="1"/>
        </xdr:cNvSpPr>
      </xdr:nvSpPr>
      <xdr:spPr bwMode="auto">
        <a:xfrm>
          <a:off x="1143000" y="41738550"/>
          <a:ext cx="3048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28575</xdr:colOff>
      <xdr:row>183</xdr:row>
      <xdr:rowOff>38100</xdr:rowOff>
    </xdr:from>
    <xdr:to>
      <xdr:col>6</xdr:col>
      <xdr:colOff>323850</xdr:colOff>
      <xdr:row>184</xdr:row>
      <xdr:rowOff>247650</xdr:rowOff>
    </xdr:to>
    <xdr:sp macro="" textlink="">
      <xdr:nvSpPr>
        <xdr:cNvPr id="22159" name="Text Box 655"/>
        <xdr:cNvSpPr txBox="1">
          <a:spLocks noChangeArrowheads="1"/>
        </xdr:cNvSpPr>
      </xdr:nvSpPr>
      <xdr:spPr bwMode="auto">
        <a:xfrm>
          <a:off x="1809750" y="41757600"/>
          <a:ext cx="29527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8</xdr:col>
      <xdr:colOff>57150</xdr:colOff>
      <xdr:row>183</xdr:row>
      <xdr:rowOff>47625</xdr:rowOff>
    </xdr:from>
    <xdr:to>
      <xdr:col>9</xdr:col>
      <xdr:colOff>9525</xdr:colOff>
      <xdr:row>184</xdr:row>
      <xdr:rowOff>257175</xdr:rowOff>
    </xdr:to>
    <xdr:sp macro="" textlink="">
      <xdr:nvSpPr>
        <xdr:cNvPr id="22160" name="Text Box 656"/>
        <xdr:cNvSpPr txBox="1">
          <a:spLocks noChangeArrowheads="1"/>
        </xdr:cNvSpPr>
      </xdr:nvSpPr>
      <xdr:spPr bwMode="auto">
        <a:xfrm>
          <a:off x="2514600" y="417671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38100</xdr:colOff>
      <xdr:row>183</xdr:row>
      <xdr:rowOff>66675</xdr:rowOff>
    </xdr:from>
    <xdr:to>
      <xdr:col>10</xdr:col>
      <xdr:colOff>285750</xdr:colOff>
      <xdr:row>184</xdr:row>
      <xdr:rowOff>276225</xdr:rowOff>
    </xdr:to>
    <xdr:sp macro="" textlink="">
      <xdr:nvSpPr>
        <xdr:cNvPr id="22161" name="Text Box 657"/>
        <xdr:cNvSpPr txBox="1">
          <a:spLocks noChangeArrowheads="1"/>
        </xdr:cNvSpPr>
      </xdr:nvSpPr>
      <xdr:spPr bwMode="auto">
        <a:xfrm>
          <a:off x="3105150" y="417861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332</xdr:row>
      <xdr:rowOff>66675</xdr:rowOff>
    </xdr:from>
    <xdr:to>
      <xdr:col>2</xdr:col>
      <xdr:colOff>371475</xdr:colOff>
      <xdr:row>333</xdr:row>
      <xdr:rowOff>276225</xdr:rowOff>
    </xdr:to>
    <xdr:sp macro="" textlink="">
      <xdr:nvSpPr>
        <xdr:cNvPr id="22177" name="Text Box 673"/>
        <xdr:cNvSpPr txBox="1">
          <a:spLocks noChangeArrowheads="1"/>
        </xdr:cNvSpPr>
      </xdr:nvSpPr>
      <xdr:spPr bwMode="auto">
        <a:xfrm>
          <a:off x="581025" y="6836092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9</xdr:col>
      <xdr:colOff>47625</xdr:colOff>
      <xdr:row>332</xdr:row>
      <xdr:rowOff>28575</xdr:rowOff>
    </xdr:from>
    <xdr:to>
      <xdr:col>9</xdr:col>
      <xdr:colOff>295275</xdr:colOff>
      <xdr:row>333</xdr:row>
      <xdr:rowOff>238125</xdr:rowOff>
    </xdr:to>
    <xdr:sp macro="" textlink="">
      <xdr:nvSpPr>
        <xdr:cNvPr id="22178" name="Text Box 674"/>
        <xdr:cNvSpPr txBox="1">
          <a:spLocks noChangeArrowheads="1"/>
        </xdr:cNvSpPr>
      </xdr:nvSpPr>
      <xdr:spPr bwMode="auto">
        <a:xfrm>
          <a:off x="2800350" y="683228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314325</xdr:colOff>
      <xdr:row>331</xdr:row>
      <xdr:rowOff>304800</xdr:rowOff>
    </xdr:from>
    <xdr:to>
      <xdr:col>5</xdr:col>
      <xdr:colOff>266700</xdr:colOff>
      <xdr:row>333</xdr:row>
      <xdr:rowOff>247650</xdr:rowOff>
    </xdr:to>
    <xdr:sp macro="" textlink="">
      <xdr:nvSpPr>
        <xdr:cNvPr id="22186" name="Text Box 682"/>
        <xdr:cNvSpPr txBox="1">
          <a:spLocks noChangeArrowheads="1"/>
        </xdr:cNvSpPr>
      </xdr:nvSpPr>
      <xdr:spPr bwMode="auto">
        <a:xfrm>
          <a:off x="1447800" y="68275200"/>
          <a:ext cx="266700" cy="5619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47625</xdr:colOff>
      <xdr:row>332</xdr:row>
      <xdr:rowOff>66675</xdr:rowOff>
    </xdr:from>
    <xdr:to>
      <xdr:col>8</xdr:col>
      <xdr:colOff>0</xdr:colOff>
      <xdr:row>333</xdr:row>
      <xdr:rowOff>276225</xdr:rowOff>
    </xdr:to>
    <xdr:sp macro="" textlink="">
      <xdr:nvSpPr>
        <xdr:cNvPr id="22188" name="Text Box 684"/>
        <xdr:cNvSpPr txBox="1">
          <a:spLocks noChangeArrowheads="1"/>
        </xdr:cNvSpPr>
      </xdr:nvSpPr>
      <xdr:spPr bwMode="auto">
        <a:xfrm>
          <a:off x="2181225" y="68360925"/>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13</xdr:col>
      <xdr:colOff>19050</xdr:colOff>
      <xdr:row>332</xdr:row>
      <xdr:rowOff>28575</xdr:rowOff>
    </xdr:from>
    <xdr:to>
      <xdr:col>14</xdr:col>
      <xdr:colOff>0</xdr:colOff>
      <xdr:row>333</xdr:row>
      <xdr:rowOff>238125</xdr:rowOff>
    </xdr:to>
    <xdr:sp macro="" textlink="">
      <xdr:nvSpPr>
        <xdr:cNvPr id="22200" name="Text Box 696"/>
        <xdr:cNvSpPr txBox="1">
          <a:spLocks noChangeArrowheads="1"/>
        </xdr:cNvSpPr>
      </xdr:nvSpPr>
      <xdr:spPr bwMode="auto">
        <a:xfrm>
          <a:off x="4000500" y="68322825"/>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28575</xdr:colOff>
      <xdr:row>338</xdr:row>
      <xdr:rowOff>66675</xdr:rowOff>
    </xdr:from>
    <xdr:to>
      <xdr:col>12</xdr:col>
      <xdr:colOff>9525</xdr:colOff>
      <xdr:row>339</xdr:row>
      <xdr:rowOff>228600</xdr:rowOff>
    </xdr:to>
    <xdr:sp macro="" textlink="">
      <xdr:nvSpPr>
        <xdr:cNvPr id="22201" name="Text Box 697"/>
        <xdr:cNvSpPr txBox="1">
          <a:spLocks noChangeArrowheads="1"/>
        </xdr:cNvSpPr>
      </xdr:nvSpPr>
      <xdr:spPr bwMode="auto">
        <a:xfrm>
          <a:off x="3438525" y="7003732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2</xdr:col>
      <xdr:colOff>47625</xdr:colOff>
      <xdr:row>338</xdr:row>
      <xdr:rowOff>66675</xdr:rowOff>
    </xdr:from>
    <xdr:to>
      <xdr:col>2</xdr:col>
      <xdr:colOff>371475</xdr:colOff>
      <xdr:row>339</xdr:row>
      <xdr:rowOff>276225</xdr:rowOff>
    </xdr:to>
    <xdr:sp macro="" textlink="">
      <xdr:nvSpPr>
        <xdr:cNvPr id="22202" name="Text Box 698"/>
        <xdr:cNvSpPr txBox="1">
          <a:spLocks noChangeArrowheads="1"/>
        </xdr:cNvSpPr>
      </xdr:nvSpPr>
      <xdr:spPr bwMode="auto">
        <a:xfrm>
          <a:off x="581025" y="7003732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9</xdr:col>
      <xdr:colOff>47625</xdr:colOff>
      <xdr:row>338</xdr:row>
      <xdr:rowOff>28575</xdr:rowOff>
    </xdr:from>
    <xdr:to>
      <xdr:col>9</xdr:col>
      <xdr:colOff>295275</xdr:colOff>
      <xdr:row>339</xdr:row>
      <xdr:rowOff>238125</xdr:rowOff>
    </xdr:to>
    <xdr:sp macro="" textlink="">
      <xdr:nvSpPr>
        <xdr:cNvPr id="22203" name="Text Box 699"/>
        <xdr:cNvSpPr txBox="1">
          <a:spLocks noChangeArrowheads="1"/>
        </xdr:cNvSpPr>
      </xdr:nvSpPr>
      <xdr:spPr bwMode="auto">
        <a:xfrm>
          <a:off x="2800350" y="699992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314325</xdr:colOff>
      <xdr:row>337</xdr:row>
      <xdr:rowOff>304800</xdr:rowOff>
    </xdr:from>
    <xdr:to>
      <xdr:col>5</xdr:col>
      <xdr:colOff>266700</xdr:colOff>
      <xdr:row>339</xdr:row>
      <xdr:rowOff>247650</xdr:rowOff>
    </xdr:to>
    <xdr:sp macro="" textlink="">
      <xdr:nvSpPr>
        <xdr:cNvPr id="22204" name="Text Box 700"/>
        <xdr:cNvSpPr txBox="1">
          <a:spLocks noChangeArrowheads="1"/>
        </xdr:cNvSpPr>
      </xdr:nvSpPr>
      <xdr:spPr bwMode="auto">
        <a:xfrm>
          <a:off x="1447800" y="69951600"/>
          <a:ext cx="266700" cy="5619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47625</xdr:colOff>
      <xdr:row>338</xdr:row>
      <xdr:rowOff>66675</xdr:rowOff>
    </xdr:from>
    <xdr:to>
      <xdr:col>8</xdr:col>
      <xdr:colOff>0</xdr:colOff>
      <xdr:row>339</xdr:row>
      <xdr:rowOff>276225</xdr:rowOff>
    </xdr:to>
    <xdr:sp macro="" textlink="">
      <xdr:nvSpPr>
        <xdr:cNvPr id="22205" name="Text Box 701"/>
        <xdr:cNvSpPr txBox="1">
          <a:spLocks noChangeArrowheads="1"/>
        </xdr:cNvSpPr>
      </xdr:nvSpPr>
      <xdr:spPr bwMode="auto">
        <a:xfrm>
          <a:off x="2181225" y="70037325"/>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13</xdr:col>
      <xdr:colOff>19050</xdr:colOff>
      <xdr:row>338</xdr:row>
      <xdr:rowOff>28575</xdr:rowOff>
    </xdr:from>
    <xdr:to>
      <xdr:col>14</xdr:col>
      <xdr:colOff>0</xdr:colOff>
      <xdr:row>339</xdr:row>
      <xdr:rowOff>238125</xdr:rowOff>
    </xdr:to>
    <xdr:sp macro="" textlink="">
      <xdr:nvSpPr>
        <xdr:cNvPr id="22206" name="Text Box 702"/>
        <xdr:cNvSpPr txBox="1">
          <a:spLocks noChangeArrowheads="1"/>
        </xdr:cNvSpPr>
      </xdr:nvSpPr>
      <xdr:spPr bwMode="auto">
        <a:xfrm>
          <a:off x="4000500" y="69999225"/>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28575</xdr:colOff>
      <xdr:row>345</xdr:row>
      <xdr:rowOff>66675</xdr:rowOff>
    </xdr:from>
    <xdr:to>
      <xdr:col>12</xdr:col>
      <xdr:colOff>9525</xdr:colOff>
      <xdr:row>346</xdr:row>
      <xdr:rowOff>228600</xdr:rowOff>
    </xdr:to>
    <xdr:sp macro="" textlink="">
      <xdr:nvSpPr>
        <xdr:cNvPr id="22214" name="Text Box 710"/>
        <xdr:cNvSpPr txBox="1">
          <a:spLocks noChangeArrowheads="1"/>
        </xdr:cNvSpPr>
      </xdr:nvSpPr>
      <xdr:spPr bwMode="auto">
        <a:xfrm>
          <a:off x="3438525" y="7171372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2</xdr:col>
      <xdr:colOff>47625</xdr:colOff>
      <xdr:row>345</xdr:row>
      <xdr:rowOff>66675</xdr:rowOff>
    </xdr:from>
    <xdr:to>
      <xdr:col>2</xdr:col>
      <xdr:colOff>371475</xdr:colOff>
      <xdr:row>346</xdr:row>
      <xdr:rowOff>276225</xdr:rowOff>
    </xdr:to>
    <xdr:sp macro="" textlink="">
      <xdr:nvSpPr>
        <xdr:cNvPr id="22215" name="Text Box 711"/>
        <xdr:cNvSpPr txBox="1">
          <a:spLocks noChangeArrowheads="1"/>
        </xdr:cNvSpPr>
      </xdr:nvSpPr>
      <xdr:spPr bwMode="auto">
        <a:xfrm>
          <a:off x="581025" y="7171372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9</xdr:col>
      <xdr:colOff>47625</xdr:colOff>
      <xdr:row>345</xdr:row>
      <xdr:rowOff>28575</xdr:rowOff>
    </xdr:from>
    <xdr:to>
      <xdr:col>9</xdr:col>
      <xdr:colOff>295275</xdr:colOff>
      <xdr:row>346</xdr:row>
      <xdr:rowOff>238125</xdr:rowOff>
    </xdr:to>
    <xdr:sp macro="" textlink="">
      <xdr:nvSpPr>
        <xdr:cNvPr id="22216" name="Text Box 712"/>
        <xdr:cNvSpPr txBox="1">
          <a:spLocks noChangeArrowheads="1"/>
        </xdr:cNvSpPr>
      </xdr:nvSpPr>
      <xdr:spPr bwMode="auto">
        <a:xfrm>
          <a:off x="2800350" y="716756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314325</xdr:colOff>
      <xdr:row>344</xdr:row>
      <xdr:rowOff>304800</xdr:rowOff>
    </xdr:from>
    <xdr:to>
      <xdr:col>5</xdr:col>
      <xdr:colOff>266700</xdr:colOff>
      <xdr:row>346</xdr:row>
      <xdr:rowOff>247650</xdr:rowOff>
    </xdr:to>
    <xdr:sp macro="" textlink="">
      <xdr:nvSpPr>
        <xdr:cNvPr id="22217" name="Text Box 713"/>
        <xdr:cNvSpPr txBox="1">
          <a:spLocks noChangeArrowheads="1"/>
        </xdr:cNvSpPr>
      </xdr:nvSpPr>
      <xdr:spPr bwMode="auto">
        <a:xfrm>
          <a:off x="1447800" y="71628000"/>
          <a:ext cx="266700" cy="5619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47625</xdr:colOff>
      <xdr:row>345</xdr:row>
      <xdr:rowOff>66675</xdr:rowOff>
    </xdr:from>
    <xdr:to>
      <xdr:col>8</xdr:col>
      <xdr:colOff>0</xdr:colOff>
      <xdr:row>346</xdr:row>
      <xdr:rowOff>276225</xdr:rowOff>
    </xdr:to>
    <xdr:sp macro="" textlink="">
      <xdr:nvSpPr>
        <xdr:cNvPr id="22218" name="Text Box 714"/>
        <xdr:cNvSpPr txBox="1">
          <a:spLocks noChangeArrowheads="1"/>
        </xdr:cNvSpPr>
      </xdr:nvSpPr>
      <xdr:spPr bwMode="auto">
        <a:xfrm>
          <a:off x="2181225" y="71713725"/>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13</xdr:col>
      <xdr:colOff>19050</xdr:colOff>
      <xdr:row>345</xdr:row>
      <xdr:rowOff>28575</xdr:rowOff>
    </xdr:from>
    <xdr:to>
      <xdr:col>14</xdr:col>
      <xdr:colOff>0</xdr:colOff>
      <xdr:row>346</xdr:row>
      <xdr:rowOff>238125</xdr:rowOff>
    </xdr:to>
    <xdr:sp macro="" textlink="">
      <xdr:nvSpPr>
        <xdr:cNvPr id="22219" name="Text Box 715"/>
        <xdr:cNvSpPr txBox="1">
          <a:spLocks noChangeArrowheads="1"/>
        </xdr:cNvSpPr>
      </xdr:nvSpPr>
      <xdr:spPr bwMode="auto">
        <a:xfrm>
          <a:off x="4000500" y="71675625"/>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28575</xdr:colOff>
      <xdr:row>351</xdr:row>
      <xdr:rowOff>66675</xdr:rowOff>
    </xdr:from>
    <xdr:to>
      <xdr:col>12</xdr:col>
      <xdr:colOff>9525</xdr:colOff>
      <xdr:row>352</xdr:row>
      <xdr:rowOff>228600</xdr:rowOff>
    </xdr:to>
    <xdr:sp macro="" textlink="">
      <xdr:nvSpPr>
        <xdr:cNvPr id="22228" name="Text Box 724"/>
        <xdr:cNvSpPr txBox="1">
          <a:spLocks noChangeArrowheads="1"/>
        </xdr:cNvSpPr>
      </xdr:nvSpPr>
      <xdr:spPr bwMode="auto">
        <a:xfrm>
          <a:off x="3438525" y="7339012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2</xdr:col>
      <xdr:colOff>47625</xdr:colOff>
      <xdr:row>351</xdr:row>
      <xdr:rowOff>66675</xdr:rowOff>
    </xdr:from>
    <xdr:to>
      <xdr:col>2</xdr:col>
      <xdr:colOff>371475</xdr:colOff>
      <xdr:row>352</xdr:row>
      <xdr:rowOff>276225</xdr:rowOff>
    </xdr:to>
    <xdr:sp macro="" textlink="">
      <xdr:nvSpPr>
        <xdr:cNvPr id="22229" name="Text Box 725"/>
        <xdr:cNvSpPr txBox="1">
          <a:spLocks noChangeArrowheads="1"/>
        </xdr:cNvSpPr>
      </xdr:nvSpPr>
      <xdr:spPr bwMode="auto">
        <a:xfrm>
          <a:off x="581025" y="7339012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9</xdr:col>
      <xdr:colOff>47625</xdr:colOff>
      <xdr:row>351</xdr:row>
      <xdr:rowOff>28575</xdr:rowOff>
    </xdr:from>
    <xdr:to>
      <xdr:col>9</xdr:col>
      <xdr:colOff>295275</xdr:colOff>
      <xdr:row>352</xdr:row>
      <xdr:rowOff>238125</xdr:rowOff>
    </xdr:to>
    <xdr:sp macro="" textlink="">
      <xdr:nvSpPr>
        <xdr:cNvPr id="22230" name="Text Box 726"/>
        <xdr:cNvSpPr txBox="1">
          <a:spLocks noChangeArrowheads="1"/>
        </xdr:cNvSpPr>
      </xdr:nvSpPr>
      <xdr:spPr bwMode="auto">
        <a:xfrm>
          <a:off x="2800350" y="733520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314325</xdr:colOff>
      <xdr:row>350</xdr:row>
      <xdr:rowOff>304800</xdr:rowOff>
    </xdr:from>
    <xdr:to>
      <xdr:col>5</xdr:col>
      <xdr:colOff>266700</xdr:colOff>
      <xdr:row>352</xdr:row>
      <xdr:rowOff>247650</xdr:rowOff>
    </xdr:to>
    <xdr:sp macro="" textlink="">
      <xdr:nvSpPr>
        <xdr:cNvPr id="22231" name="Text Box 727"/>
        <xdr:cNvSpPr txBox="1">
          <a:spLocks noChangeArrowheads="1"/>
        </xdr:cNvSpPr>
      </xdr:nvSpPr>
      <xdr:spPr bwMode="auto">
        <a:xfrm>
          <a:off x="1447800" y="73304400"/>
          <a:ext cx="266700" cy="5619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47625</xdr:colOff>
      <xdr:row>351</xdr:row>
      <xdr:rowOff>66675</xdr:rowOff>
    </xdr:from>
    <xdr:to>
      <xdr:col>8</xdr:col>
      <xdr:colOff>0</xdr:colOff>
      <xdr:row>352</xdr:row>
      <xdr:rowOff>276225</xdr:rowOff>
    </xdr:to>
    <xdr:sp macro="" textlink="">
      <xdr:nvSpPr>
        <xdr:cNvPr id="22232" name="Text Box 728"/>
        <xdr:cNvSpPr txBox="1">
          <a:spLocks noChangeArrowheads="1"/>
        </xdr:cNvSpPr>
      </xdr:nvSpPr>
      <xdr:spPr bwMode="auto">
        <a:xfrm>
          <a:off x="2181225" y="73390125"/>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13</xdr:col>
      <xdr:colOff>19050</xdr:colOff>
      <xdr:row>351</xdr:row>
      <xdr:rowOff>28575</xdr:rowOff>
    </xdr:from>
    <xdr:to>
      <xdr:col>14</xdr:col>
      <xdr:colOff>0</xdr:colOff>
      <xdr:row>352</xdr:row>
      <xdr:rowOff>238125</xdr:rowOff>
    </xdr:to>
    <xdr:sp macro="" textlink="">
      <xdr:nvSpPr>
        <xdr:cNvPr id="22233" name="Text Box 729"/>
        <xdr:cNvSpPr txBox="1">
          <a:spLocks noChangeArrowheads="1"/>
        </xdr:cNvSpPr>
      </xdr:nvSpPr>
      <xdr:spPr bwMode="auto">
        <a:xfrm>
          <a:off x="4000500" y="73352025"/>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28575</xdr:colOff>
      <xdr:row>358</xdr:row>
      <xdr:rowOff>66675</xdr:rowOff>
    </xdr:from>
    <xdr:to>
      <xdr:col>12</xdr:col>
      <xdr:colOff>9525</xdr:colOff>
      <xdr:row>359</xdr:row>
      <xdr:rowOff>228600</xdr:rowOff>
    </xdr:to>
    <xdr:sp macro="" textlink="">
      <xdr:nvSpPr>
        <xdr:cNvPr id="22241" name="Text Box 737"/>
        <xdr:cNvSpPr txBox="1">
          <a:spLocks noChangeArrowheads="1"/>
        </xdr:cNvSpPr>
      </xdr:nvSpPr>
      <xdr:spPr bwMode="auto">
        <a:xfrm>
          <a:off x="3438525" y="7525702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2</xdr:col>
      <xdr:colOff>47625</xdr:colOff>
      <xdr:row>358</xdr:row>
      <xdr:rowOff>66675</xdr:rowOff>
    </xdr:from>
    <xdr:to>
      <xdr:col>2</xdr:col>
      <xdr:colOff>371475</xdr:colOff>
      <xdr:row>359</xdr:row>
      <xdr:rowOff>276225</xdr:rowOff>
    </xdr:to>
    <xdr:sp macro="" textlink="">
      <xdr:nvSpPr>
        <xdr:cNvPr id="22242" name="Text Box 738"/>
        <xdr:cNvSpPr txBox="1">
          <a:spLocks noChangeArrowheads="1"/>
        </xdr:cNvSpPr>
      </xdr:nvSpPr>
      <xdr:spPr bwMode="auto">
        <a:xfrm>
          <a:off x="581025" y="7525702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9</xdr:col>
      <xdr:colOff>47625</xdr:colOff>
      <xdr:row>358</xdr:row>
      <xdr:rowOff>28575</xdr:rowOff>
    </xdr:from>
    <xdr:to>
      <xdr:col>9</xdr:col>
      <xdr:colOff>295275</xdr:colOff>
      <xdr:row>359</xdr:row>
      <xdr:rowOff>238125</xdr:rowOff>
    </xdr:to>
    <xdr:sp macro="" textlink="">
      <xdr:nvSpPr>
        <xdr:cNvPr id="22243" name="Text Box 739"/>
        <xdr:cNvSpPr txBox="1">
          <a:spLocks noChangeArrowheads="1"/>
        </xdr:cNvSpPr>
      </xdr:nvSpPr>
      <xdr:spPr bwMode="auto">
        <a:xfrm>
          <a:off x="2800350" y="752189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314325</xdr:colOff>
      <xdr:row>357</xdr:row>
      <xdr:rowOff>304800</xdr:rowOff>
    </xdr:from>
    <xdr:to>
      <xdr:col>5</xdr:col>
      <xdr:colOff>266700</xdr:colOff>
      <xdr:row>359</xdr:row>
      <xdr:rowOff>247650</xdr:rowOff>
    </xdr:to>
    <xdr:sp macro="" textlink="">
      <xdr:nvSpPr>
        <xdr:cNvPr id="22244" name="Text Box 740"/>
        <xdr:cNvSpPr txBox="1">
          <a:spLocks noChangeArrowheads="1"/>
        </xdr:cNvSpPr>
      </xdr:nvSpPr>
      <xdr:spPr bwMode="auto">
        <a:xfrm>
          <a:off x="1447800" y="75171300"/>
          <a:ext cx="266700" cy="5619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47625</xdr:colOff>
      <xdr:row>358</xdr:row>
      <xdr:rowOff>66675</xdr:rowOff>
    </xdr:from>
    <xdr:to>
      <xdr:col>8</xdr:col>
      <xdr:colOff>0</xdr:colOff>
      <xdr:row>359</xdr:row>
      <xdr:rowOff>276225</xdr:rowOff>
    </xdr:to>
    <xdr:sp macro="" textlink="">
      <xdr:nvSpPr>
        <xdr:cNvPr id="22245" name="Text Box 741"/>
        <xdr:cNvSpPr txBox="1">
          <a:spLocks noChangeArrowheads="1"/>
        </xdr:cNvSpPr>
      </xdr:nvSpPr>
      <xdr:spPr bwMode="auto">
        <a:xfrm>
          <a:off x="2181225" y="75257025"/>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13</xdr:col>
      <xdr:colOff>19050</xdr:colOff>
      <xdr:row>358</xdr:row>
      <xdr:rowOff>28575</xdr:rowOff>
    </xdr:from>
    <xdr:to>
      <xdr:col>14</xdr:col>
      <xdr:colOff>0</xdr:colOff>
      <xdr:row>359</xdr:row>
      <xdr:rowOff>238125</xdr:rowOff>
    </xdr:to>
    <xdr:sp macro="" textlink="">
      <xdr:nvSpPr>
        <xdr:cNvPr id="22246" name="Text Box 742"/>
        <xdr:cNvSpPr txBox="1">
          <a:spLocks noChangeArrowheads="1"/>
        </xdr:cNvSpPr>
      </xdr:nvSpPr>
      <xdr:spPr bwMode="auto">
        <a:xfrm>
          <a:off x="4000500" y="75218925"/>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9525</xdr:colOff>
      <xdr:row>365</xdr:row>
      <xdr:rowOff>19050</xdr:rowOff>
    </xdr:from>
    <xdr:to>
      <xdr:col>3</xdr:col>
      <xdr:colOff>257175</xdr:colOff>
      <xdr:row>367</xdr:row>
      <xdr:rowOff>209550</xdr:rowOff>
    </xdr:to>
    <xdr:sp macro="" textlink="">
      <xdr:nvSpPr>
        <xdr:cNvPr id="22263" name="Text Box 759"/>
        <xdr:cNvSpPr txBox="1">
          <a:spLocks noChangeArrowheads="1"/>
        </xdr:cNvSpPr>
      </xdr:nvSpPr>
      <xdr:spPr bwMode="auto">
        <a:xfrm>
          <a:off x="857250" y="77085825"/>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5</xdr:col>
      <xdr:colOff>9525</xdr:colOff>
      <xdr:row>364</xdr:row>
      <xdr:rowOff>266700</xdr:rowOff>
    </xdr:from>
    <xdr:to>
      <xdr:col>5</xdr:col>
      <xdr:colOff>314325</xdr:colOff>
      <xdr:row>367</xdr:row>
      <xdr:rowOff>171450</xdr:rowOff>
    </xdr:to>
    <xdr:sp macro="" textlink="">
      <xdr:nvSpPr>
        <xdr:cNvPr id="22264" name="Text Box 760"/>
        <xdr:cNvSpPr txBox="1">
          <a:spLocks noChangeArrowheads="1"/>
        </xdr:cNvSpPr>
      </xdr:nvSpPr>
      <xdr:spPr bwMode="auto">
        <a:xfrm>
          <a:off x="1457325" y="7706677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9525</xdr:colOff>
      <xdr:row>365</xdr:row>
      <xdr:rowOff>28575</xdr:rowOff>
    </xdr:from>
    <xdr:to>
      <xdr:col>10</xdr:col>
      <xdr:colOff>0</xdr:colOff>
      <xdr:row>367</xdr:row>
      <xdr:rowOff>219075</xdr:rowOff>
    </xdr:to>
    <xdr:sp macro="" textlink="">
      <xdr:nvSpPr>
        <xdr:cNvPr id="22265" name="Text Box 761"/>
        <xdr:cNvSpPr txBox="1">
          <a:spLocks noChangeArrowheads="1"/>
        </xdr:cNvSpPr>
      </xdr:nvSpPr>
      <xdr:spPr bwMode="auto">
        <a:xfrm>
          <a:off x="2762250" y="77095350"/>
          <a:ext cx="3048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19050</xdr:colOff>
      <xdr:row>365</xdr:row>
      <xdr:rowOff>57150</xdr:rowOff>
    </xdr:from>
    <xdr:to>
      <xdr:col>10</xdr:col>
      <xdr:colOff>9525</xdr:colOff>
      <xdr:row>368</xdr:row>
      <xdr:rowOff>0</xdr:rowOff>
    </xdr:to>
    <xdr:sp macro="" textlink="">
      <xdr:nvSpPr>
        <xdr:cNvPr id="22266" name="Text Box 762"/>
        <xdr:cNvSpPr txBox="1">
          <a:spLocks noChangeArrowheads="1"/>
        </xdr:cNvSpPr>
      </xdr:nvSpPr>
      <xdr:spPr bwMode="auto">
        <a:xfrm>
          <a:off x="2771775" y="77123925"/>
          <a:ext cx="30480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19050</xdr:colOff>
      <xdr:row>365</xdr:row>
      <xdr:rowOff>57150</xdr:rowOff>
    </xdr:from>
    <xdr:to>
      <xdr:col>9</xdr:col>
      <xdr:colOff>295275</xdr:colOff>
      <xdr:row>368</xdr:row>
      <xdr:rowOff>0</xdr:rowOff>
    </xdr:to>
    <xdr:sp macro="" textlink="">
      <xdr:nvSpPr>
        <xdr:cNvPr id="22267" name="Text Box 763"/>
        <xdr:cNvSpPr txBox="1">
          <a:spLocks noChangeArrowheads="1"/>
        </xdr:cNvSpPr>
      </xdr:nvSpPr>
      <xdr:spPr bwMode="auto">
        <a:xfrm>
          <a:off x="2771775" y="77123925"/>
          <a:ext cx="276225"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9525</xdr:colOff>
      <xdr:row>365</xdr:row>
      <xdr:rowOff>28575</xdr:rowOff>
    </xdr:from>
    <xdr:to>
      <xdr:col>7</xdr:col>
      <xdr:colOff>257175</xdr:colOff>
      <xdr:row>367</xdr:row>
      <xdr:rowOff>219075</xdr:rowOff>
    </xdr:to>
    <xdr:sp macro="" textlink="">
      <xdr:nvSpPr>
        <xdr:cNvPr id="22272" name="Text Box 768"/>
        <xdr:cNvSpPr txBox="1">
          <a:spLocks noChangeArrowheads="1"/>
        </xdr:cNvSpPr>
      </xdr:nvSpPr>
      <xdr:spPr bwMode="auto">
        <a:xfrm>
          <a:off x="2143125" y="77095350"/>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11</xdr:col>
      <xdr:colOff>19050</xdr:colOff>
      <xdr:row>365</xdr:row>
      <xdr:rowOff>57150</xdr:rowOff>
    </xdr:from>
    <xdr:to>
      <xdr:col>12</xdr:col>
      <xdr:colOff>28575</xdr:colOff>
      <xdr:row>368</xdr:row>
      <xdr:rowOff>0</xdr:rowOff>
    </xdr:to>
    <xdr:sp macro="" textlink="">
      <xdr:nvSpPr>
        <xdr:cNvPr id="22274" name="Text Box 770"/>
        <xdr:cNvSpPr txBox="1">
          <a:spLocks noChangeArrowheads="1"/>
        </xdr:cNvSpPr>
      </xdr:nvSpPr>
      <xdr:spPr bwMode="auto">
        <a:xfrm>
          <a:off x="3429000" y="77123925"/>
          <a:ext cx="276225"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9525</xdr:colOff>
      <xdr:row>373</xdr:row>
      <xdr:rowOff>19050</xdr:rowOff>
    </xdr:from>
    <xdr:to>
      <xdr:col>3</xdr:col>
      <xdr:colOff>257175</xdr:colOff>
      <xdr:row>375</xdr:row>
      <xdr:rowOff>209550</xdr:rowOff>
    </xdr:to>
    <xdr:sp macro="" textlink="">
      <xdr:nvSpPr>
        <xdr:cNvPr id="22281" name="Text Box 777"/>
        <xdr:cNvSpPr txBox="1">
          <a:spLocks noChangeArrowheads="1"/>
        </xdr:cNvSpPr>
      </xdr:nvSpPr>
      <xdr:spPr bwMode="auto">
        <a:xfrm>
          <a:off x="857250" y="78857475"/>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5</xdr:col>
      <xdr:colOff>9525</xdr:colOff>
      <xdr:row>372</xdr:row>
      <xdr:rowOff>266700</xdr:rowOff>
    </xdr:from>
    <xdr:to>
      <xdr:col>5</xdr:col>
      <xdr:colOff>314325</xdr:colOff>
      <xdr:row>375</xdr:row>
      <xdr:rowOff>171450</xdr:rowOff>
    </xdr:to>
    <xdr:sp macro="" textlink="">
      <xdr:nvSpPr>
        <xdr:cNvPr id="22282" name="Text Box 778"/>
        <xdr:cNvSpPr txBox="1">
          <a:spLocks noChangeArrowheads="1"/>
        </xdr:cNvSpPr>
      </xdr:nvSpPr>
      <xdr:spPr bwMode="auto">
        <a:xfrm>
          <a:off x="1457325" y="7883842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9525</xdr:colOff>
      <xdr:row>373</xdr:row>
      <xdr:rowOff>28575</xdr:rowOff>
    </xdr:from>
    <xdr:to>
      <xdr:col>10</xdr:col>
      <xdr:colOff>0</xdr:colOff>
      <xdr:row>375</xdr:row>
      <xdr:rowOff>219075</xdr:rowOff>
    </xdr:to>
    <xdr:sp macro="" textlink="">
      <xdr:nvSpPr>
        <xdr:cNvPr id="22283" name="Text Box 779"/>
        <xdr:cNvSpPr txBox="1">
          <a:spLocks noChangeArrowheads="1"/>
        </xdr:cNvSpPr>
      </xdr:nvSpPr>
      <xdr:spPr bwMode="auto">
        <a:xfrm>
          <a:off x="2762250" y="78867000"/>
          <a:ext cx="3048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19050</xdr:colOff>
      <xdr:row>373</xdr:row>
      <xdr:rowOff>57150</xdr:rowOff>
    </xdr:from>
    <xdr:to>
      <xdr:col>10</xdr:col>
      <xdr:colOff>9525</xdr:colOff>
      <xdr:row>376</xdr:row>
      <xdr:rowOff>0</xdr:rowOff>
    </xdr:to>
    <xdr:sp macro="" textlink="">
      <xdr:nvSpPr>
        <xdr:cNvPr id="22284" name="Text Box 780"/>
        <xdr:cNvSpPr txBox="1">
          <a:spLocks noChangeArrowheads="1"/>
        </xdr:cNvSpPr>
      </xdr:nvSpPr>
      <xdr:spPr bwMode="auto">
        <a:xfrm>
          <a:off x="2771775" y="78895575"/>
          <a:ext cx="30480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9525</xdr:colOff>
      <xdr:row>373</xdr:row>
      <xdr:rowOff>28575</xdr:rowOff>
    </xdr:from>
    <xdr:to>
      <xdr:col>7</xdr:col>
      <xdr:colOff>257175</xdr:colOff>
      <xdr:row>375</xdr:row>
      <xdr:rowOff>219075</xdr:rowOff>
    </xdr:to>
    <xdr:sp macro="" textlink="">
      <xdr:nvSpPr>
        <xdr:cNvPr id="22286" name="Text Box 782"/>
        <xdr:cNvSpPr txBox="1">
          <a:spLocks noChangeArrowheads="1"/>
        </xdr:cNvSpPr>
      </xdr:nvSpPr>
      <xdr:spPr bwMode="auto">
        <a:xfrm>
          <a:off x="2143125" y="78867000"/>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11</xdr:col>
      <xdr:colOff>19050</xdr:colOff>
      <xdr:row>373</xdr:row>
      <xdr:rowOff>57150</xdr:rowOff>
    </xdr:from>
    <xdr:to>
      <xdr:col>12</xdr:col>
      <xdr:colOff>28575</xdr:colOff>
      <xdr:row>376</xdr:row>
      <xdr:rowOff>0</xdr:rowOff>
    </xdr:to>
    <xdr:sp macro="" textlink="">
      <xdr:nvSpPr>
        <xdr:cNvPr id="22287" name="Text Box 783"/>
        <xdr:cNvSpPr txBox="1">
          <a:spLocks noChangeArrowheads="1"/>
        </xdr:cNvSpPr>
      </xdr:nvSpPr>
      <xdr:spPr bwMode="auto">
        <a:xfrm>
          <a:off x="3429000" y="78895575"/>
          <a:ext cx="276225"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9525</xdr:colOff>
      <xdr:row>382</xdr:row>
      <xdr:rowOff>19050</xdr:rowOff>
    </xdr:from>
    <xdr:to>
      <xdr:col>3</xdr:col>
      <xdr:colOff>257175</xdr:colOff>
      <xdr:row>384</xdr:row>
      <xdr:rowOff>209550</xdr:rowOff>
    </xdr:to>
    <xdr:sp macro="" textlink="">
      <xdr:nvSpPr>
        <xdr:cNvPr id="22304" name="Text Box 800"/>
        <xdr:cNvSpPr txBox="1">
          <a:spLocks noChangeArrowheads="1"/>
        </xdr:cNvSpPr>
      </xdr:nvSpPr>
      <xdr:spPr bwMode="auto">
        <a:xfrm>
          <a:off x="857250" y="80810100"/>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5</xdr:col>
      <xdr:colOff>9525</xdr:colOff>
      <xdr:row>382</xdr:row>
      <xdr:rowOff>0</xdr:rowOff>
    </xdr:from>
    <xdr:to>
      <xdr:col>5</xdr:col>
      <xdr:colOff>314325</xdr:colOff>
      <xdr:row>384</xdr:row>
      <xdr:rowOff>171450</xdr:rowOff>
    </xdr:to>
    <xdr:sp macro="" textlink="">
      <xdr:nvSpPr>
        <xdr:cNvPr id="22305" name="Text Box 801"/>
        <xdr:cNvSpPr txBox="1">
          <a:spLocks noChangeArrowheads="1"/>
        </xdr:cNvSpPr>
      </xdr:nvSpPr>
      <xdr:spPr bwMode="auto">
        <a:xfrm>
          <a:off x="1457325" y="80791050"/>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9525</xdr:colOff>
      <xdr:row>382</xdr:row>
      <xdr:rowOff>28575</xdr:rowOff>
    </xdr:from>
    <xdr:to>
      <xdr:col>10</xdr:col>
      <xdr:colOff>0</xdr:colOff>
      <xdr:row>384</xdr:row>
      <xdr:rowOff>219075</xdr:rowOff>
    </xdr:to>
    <xdr:sp macro="" textlink="">
      <xdr:nvSpPr>
        <xdr:cNvPr id="22306" name="Text Box 802"/>
        <xdr:cNvSpPr txBox="1">
          <a:spLocks noChangeArrowheads="1"/>
        </xdr:cNvSpPr>
      </xdr:nvSpPr>
      <xdr:spPr bwMode="auto">
        <a:xfrm>
          <a:off x="2762250" y="80819625"/>
          <a:ext cx="3048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19050</xdr:colOff>
      <xdr:row>382</xdr:row>
      <xdr:rowOff>57150</xdr:rowOff>
    </xdr:from>
    <xdr:to>
      <xdr:col>10</xdr:col>
      <xdr:colOff>9525</xdr:colOff>
      <xdr:row>385</xdr:row>
      <xdr:rowOff>0</xdr:rowOff>
    </xdr:to>
    <xdr:sp macro="" textlink="">
      <xdr:nvSpPr>
        <xdr:cNvPr id="22307" name="Text Box 803"/>
        <xdr:cNvSpPr txBox="1">
          <a:spLocks noChangeArrowheads="1"/>
        </xdr:cNvSpPr>
      </xdr:nvSpPr>
      <xdr:spPr bwMode="auto">
        <a:xfrm>
          <a:off x="2771775" y="80848200"/>
          <a:ext cx="30480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19050</xdr:colOff>
      <xdr:row>382</xdr:row>
      <xdr:rowOff>57150</xdr:rowOff>
    </xdr:from>
    <xdr:to>
      <xdr:col>9</xdr:col>
      <xdr:colOff>295275</xdr:colOff>
      <xdr:row>385</xdr:row>
      <xdr:rowOff>0</xdr:rowOff>
    </xdr:to>
    <xdr:sp macro="" textlink="">
      <xdr:nvSpPr>
        <xdr:cNvPr id="22308" name="Text Box 804"/>
        <xdr:cNvSpPr txBox="1">
          <a:spLocks noChangeArrowheads="1"/>
        </xdr:cNvSpPr>
      </xdr:nvSpPr>
      <xdr:spPr bwMode="auto">
        <a:xfrm>
          <a:off x="2771775" y="80848200"/>
          <a:ext cx="276225"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9525</xdr:colOff>
      <xdr:row>382</xdr:row>
      <xdr:rowOff>28575</xdr:rowOff>
    </xdr:from>
    <xdr:to>
      <xdr:col>7</xdr:col>
      <xdr:colOff>257175</xdr:colOff>
      <xdr:row>384</xdr:row>
      <xdr:rowOff>219075</xdr:rowOff>
    </xdr:to>
    <xdr:sp macro="" textlink="">
      <xdr:nvSpPr>
        <xdr:cNvPr id="22309" name="Text Box 805"/>
        <xdr:cNvSpPr txBox="1">
          <a:spLocks noChangeArrowheads="1"/>
        </xdr:cNvSpPr>
      </xdr:nvSpPr>
      <xdr:spPr bwMode="auto">
        <a:xfrm>
          <a:off x="2143125" y="80819625"/>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11</xdr:col>
      <xdr:colOff>19050</xdr:colOff>
      <xdr:row>382</xdr:row>
      <xdr:rowOff>57150</xdr:rowOff>
    </xdr:from>
    <xdr:to>
      <xdr:col>12</xdr:col>
      <xdr:colOff>28575</xdr:colOff>
      <xdr:row>385</xdr:row>
      <xdr:rowOff>0</xdr:rowOff>
    </xdr:to>
    <xdr:sp macro="" textlink="">
      <xdr:nvSpPr>
        <xdr:cNvPr id="22310" name="Text Box 806"/>
        <xdr:cNvSpPr txBox="1">
          <a:spLocks noChangeArrowheads="1"/>
        </xdr:cNvSpPr>
      </xdr:nvSpPr>
      <xdr:spPr bwMode="auto">
        <a:xfrm>
          <a:off x="3429000" y="80848200"/>
          <a:ext cx="276225"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9525</xdr:colOff>
      <xdr:row>392</xdr:row>
      <xdr:rowOff>19050</xdr:rowOff>
    </xdr:from>
    <xdr:to>
      <xdr:col>3</xdr:col>
      <xdr:colOff>257175</xdr:colOff>
      <xdr:row>394</xdr:row>
      <xdr:rowOff>209550</xdr:rowOff>
    </xdr:to>
    <xdr:sp macro="" textlink="">
      <xdr:nvSpPr>
        <xdr:cNvPr id="22322" name="Text Box 818"/>
        <xdr:cNvSpPr txBox="1">
          <a:spLocks noChangeArrowheads="1"/>
        </xdr:cNvSpPr>
      </xdr:nvSpPr>
      <xdr:spPr bwMode="auto">
        <a:xfrm>
          <a:off x="857250" y="82943700"/>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5</xdr:col>
      <xdr:colOff>9525</xdr:colOff>
      <xdr:row>392</xdr:row>
      <xdr:rowOff>19050</xdr:rowOff>
    </xdr:from>
    <xdr:to>
      <xdr:col>5</xdr:col>
      <xdr:colOff>314325</xdr:colOff>
      <xdr:row>394</xdr:row>
      <xdr:rowOff>171450</xdr:rowOff>
    </xdr:to>
    <xdr:sp macro="" textlink="">
      <xdr:nvSpPr>
        <xdr:cNvPr id="22323" name="Text Box 819"/>
        <xdr:cNvSpPr txBox="1">
          <a:spLocks noChangeArrowheads="1"/>
        </xdr:cNvSpPr>
      </xdr:nvSpPr>
      <xdr:spPr bwMode="auto">
        <a:xfrm>
          <a:off x="1457325" y="82943700"/>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9525</xdr:colOff>
      <xdr:row>392</xdr:row>
      <xdr:rowOff>28575</xdr:rowOff>
    </xdr:from>
    <xdr:to>
      <xdr:col>10</xdr:col>
      <xdr:colOff>0</xdr:colOff>
      <xdr:row>394</xdr:row>
      <xdr:rowOff>219075</xdr:rowOff>
    </xdr:to>
    <xdr:sp macro="" textlink="">
      <xdr:nvSpPr>
        <xdr:cNvPr id="22324" name="Text Box 820"/>
        <xdr:cNvSpPr txBox="1">
          <a:spLocks noChangeArrowheads="1"/>
        </xdr:cNvSpPr>
      </xdr:nvSpPr>
      <xdr:spPr bwMode="auto">
        <a:xfrm>
          <a:off x="2762250" y="82953225"/>
          <a:ext cx="3048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19050</xdr:colOff>
      <xdr:row>392</xdr:row>
      <xdr:rowOff>57150</xdr:rowOff>
    </xdr:from>
    <xdr:to>
      <xdr:col>10</xdr:col>
      <xdr:colOff>9525</xdr:colOff>
      <xdr:row>395</xdr:row>
      <xdr:rowOff>0</xdr:rowOff>
    </xdr:to>
    <xdr:sp macro="" textlink="">
      <xdr:nvSpPr>
        <xdr:cNvPr id="22325" name="Text Box 821"/>
        <xdr:cNvSpPr txBox="1">
          <a:spLocks noChangeArrowheads="1"/>
        </xdr:cNvSpPr>
      </xdr:nvSpPr>
      <xdr:spPr bwMode="auto">
        <a:xfrm>
          <a:off x="2771775" y="82981800"/>
          <a:ext cx="30480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19050</xdr:colOff>
      <xdr:row>392</xdr:row>
      <xdr:rowOff>57150</xdr:rowOff>
    </xdr:from>
    <xdr:to>
      <xdr:col>9</xdr:col>
      <xdr:colOff>295275</xdr:colOff>
      <xdr:row>395</xdr:row>
      <xdr:rowOff>0</xdr:rowOff>
    </xdr:to>
    <xdr:sp macro="" textlink="">
      <xdr:nvSpPr>
        <xdr:cNvPr id="22326" name="Text Box 822"/>
        <xdr:cNvSpPr txBox="1">
          <a:spLocks noChangeArrowheads="1"/>
        </xdr:cNvSpPr>
      </xdr:nvSpPr>
      <xdr:spPr bwMode="auto">
        <a:xfrm>
          <a:off x="2771775" y="82981800"/>
          <a:ext cx="276225"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9525</xdr:colOff>
      <xdr:row>392</xdr:row>
      <xdr:rowOff>28575</xdr:rowOff>
    </xdr:from>
    <xdr:to>
      <xdr:col>7</xdr:col>
      <xdr:colOff>257175</xdr:colOff>
      <xdr:row>394</xdr:row>
      <xdr:rowOff>219075</xdr:rowOff>
    </xdr:to>
    <xdr:sp macro="" textlink="">
      <xdr:nvSpPr>
        <xdr:cNvPr id="22327" name="Text Box 823"/>
        <xdr:cNvSpPr txBox="1">
          <a:spLocks noChangeArrowheads="1"/>
        </xdr:cNvSpPr>
      </xdr:nvSpPr>
      <xdr:spPr bwMode="auto">
        <a:xfrm>
          <a:off x="2143125" y="82953225"/>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11</xdr:col>
      <xdr:colOff>19050</xdr:colOff>
      <xdr:row>392</xdr:row>
      <xdr:rowOff>57150</xdr:rowOff>
    </xdr:from>
    <xdr:to>
      <xdr:col>12</xdr:col>
      <xdr:colOff>28575</xdr:colOff>
      <xdr:row>395</xdr:row>
      <xdr:rowOff>0</xdr:rowOff>
    </xdr:to>
    <xdr:sp macro="" textlink="">
      <xdr:nvSpPr>
        <xdr:cNvPr id="22328" name="Text Box 824"/>
        <xdr:cNvSpPr txBox="1">
          <a:spLocks noChangeArrowheads="1"/>
        </xdr:cNvSpPr>
      </xdr:nvSpPr>
      <xdr:spPr bwMode="auto">
        <a:xfrm>
          <a:off x="3429000" y="82981800"/>
          <a:ext cx="276225"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9525</xdr:colOff>
      <xdr:row>402</xdr:row>
      <xdr:rowOff>19050</xdr:rowOff>
    </xdr:from>
    <xdr:to>
      <xdr:col>3</xdr:col>
      <xdr:colOff>257175</xdr:colOff>
      <xdr:row>404</xdr:row>
      <xdr:rowOff>209550</xdr:rowOff>
    </xdr:to>
    <xdr:sp macro="" textlink="">
      <xdr:nvSpPr>
        <xdr:cNvPr id="22340" name="Text Box 836"/>
        <xdr:cNvSpPr txBox="1">
          <a:spLocks noChangeArrowheads="1"/>
        </xdr:cNvSpPr>
      </xdr:nvSpPr>
      <xdr:spPr bwMode="auto">
        <a:xfrm>
          <a:off x="857250" y="85096350"/>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5</xdr:col>
      <xdr:colOff>9525</xdr:colOff>
      <xdr:row>402</xdr:row>
      <xdr:rowOff>19050</xdr:rowOff>
    </xdr:from>
    <xdr:to>
      <xdr:col>5</xdr:col>
      <xdr:colOff>314325</xdr:colOff>
      <xdr:row>404</xdr:row>
      <xdr:rowOff>171450</xdr:rowOff>
    </xdr:to>
    <xdr:sp macro="" textlink="">
      <xdr:nvSpPr>
        <xdr:cNvPr id="22341" name="Text Box 837"/>
        <xdr:cNvSpPr txBox="1">
          <a:spLocks noChangeArrowheads="1"/>
        </xdr:cNvSpPr>
      </xdr:nvSpPr>
      <xdr:spPr bwMode="auto">
        <a:xfrm>
          <a:off x="1457325" y="85096350"/>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9525</xdr:colOff>
      <xdr:row>402</xdr:row>
      <xdr:rowOff>28575</xdr:rowOff>
    </xdr:from>
    <xdr:to>
      <xdr:col>10</xdr:col>
      <xdr:colOff>0</xdr:colOff>
      <xdr:row>404</xdr:row>
      <xdr:rowOff>219075</xdr:rowOff>
    </xdr:to>
    <xdr:sp macro="" textlink="">
      <xdr:nvSpPr>
        <xdr:cNvPr id="22342" name="Text Box 838"/>
        <xdr:cNvSpPr txBox="1">
          <a:spLocks noChangeArrowheads="1"/>
        </xdr:cNvSpPr>
      </xdr:nvSpPr>
      <xdr:spPr bwMode="auto">
        <a:xfrm>
          <a:off x="2762250" y="85105875"/>
          <a:ext cx="3048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19050</xdr:colOff>
      <xdr:row>402</xdr:row>
      <xdr:rowOff>57150</xdr:rowOff>
    </xdr:from>
    <xdr:to>
      <xdr:col>9</xdr:col>
      <xdr:colOff>295275</xdr:colOff>
      <xdr:row>405</xdr:row>
      <xdr:rowOff>0</xdr:rowOff>
    </xdr:to>
    <xdr:sp macro="" textlink="">
      <xdr:nvSpPr>
        <xdr:cNvPr id="22344" name="Text Box 840"/>
        <xdr:cNvSpPr txBox="1">
          <a:spLocks noChangeArrowheads="1"/>
        </xdr:cNvSpPr>
      </xdr:nvSpPr>
      <xdr:spPr bwMode="auto">
        <a:xfrm>
          <a:off x="2771775" y="85134450"/>
          <a:ext cx="276225"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9525</xdr:colOff>
      <xdr:row>402</xdr:row>
      <xdr:rowOff>28575</xdr:rowOff>
    </xdr:from>
    <xdr:to>
      <xdr:col>7</xdr:col>
      <xdr:colOff>257175</xdr:colOff>
      <xdr:row>404</xdr:row>
      <xdr:rowOff>219075</xdr:rowOff>
    </xdr:to>
    <xdr:sp macro="" textlink="">
      <xdr:nvSpPr>
        <xdr:cNvPr id="22345" name="Text Box 841"/>
        <xdr:cNvSpPr txBox="1">
          <a:spLocks noChangeArrowheads="1"/>
        </xdr:cNvSpPr>
      </xdr:nvSpPr>
      <xdr:spPr bwMode="auto">
        <a:xfrm>
          <a:off x="2143125" y="85105875"/>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11</xdr:col>
      <xdr:colOff>19050</xdr:colOff>
      <xdr:row>402</xdr:row>
      <xdr:rowOff>57150</xdr:rowOff>
    </xdr:from>
    <xdr:to>
      <xdr:col>12</xdr:col>
      <xdr:colOff>28575</xdr:colOff>
      <xdr:row>405</xdr:row>
      <xdr:rowOff>0</xdr:rowOff>
    </xdr:to>
    <xdr:sp macro="" textlink="">
      <xdr:nvSpPr>
        <xdr:cNvPr id="22346" name="Text Box 842"/>
        <xdr:cNvSpPr txBox="1">
          <a:spLocks noChangeArrowheads="1"/>
        </xdr:cNvSpPr>
      </xdr:nvSpPr>
      <xdr:spPr bwMode="auto">
        <a:xfrm>
          <a:off x="3429000" y="85134450"/>
          <a:ext cx="276225"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xdr:col>
      <xdr:colOff>142875</xdr:colOff>
      <xdr:row>413</xdr:row>
      <xdr:rowOff>47625</xdr:rowOff>
    </xdr:from>
    <xdr:to>
      <xdr:col>13</xdr:col>
      <xdr:colOff>257175</xdr:colOff>
      <xdr:row>414</xdr:row>
      <xdr:rowOff>266700</xdr:rowOff>
    </xdr:to>
    <xdr:sp macro="" textlink="">
      <xdr:nvSpPr>
        <xdr:cNvPr id="22354" name="WordArt 850"/>
        <xdr:cNvSpPr>
          <a:spLocks noChangeArrowheads="1" noChangeShapeType="1" noTextEdit="1"/>
        </xdr:cNvSpPr>
      </xdr:nvSpPr>
      <xdr:spPr bwMode="auto">
        <a:xfrm>
          <a:off x="390525" y="87496650"/>
          <a:ext cx="3848100" cy="466725"/>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outerShdw>
              </a:effectLst>
              <a:latin typeface="Comic Sans MS"/>
            </a:rPr>
            <a:t>Μικτός ÷ μικτός</a:t>
          </a:r>
          <a:endParaRPr lang="en-GB"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outerShdw>
            </a:effectLst>
            <a:latin typeface="Comic Sans MS"/>
          </a:endParaRPr>
        </a:p>
      </xdr:txBody>
    </xdr:sp>
    <xdr:clientData/>
  </xdr:twoCellAnchor>
  <xdr:twoCellAnchor>
    <xdr:from>
      <xdr:col>3</xdr:col>
      <xdr:colOff>76200</xdr:colOff>
      <xdr:row>428</xdr:row>
      <xdr:rowOff>57150</xdr:rowOff>
    </xdr:from>
    <xdr:to>
      <xdr:col>3</xdr:col>
      <xdr:colOff>323850</xdr:colOff>
      <xdr:row>431</xdr:row>
      <xdr:rowOff>0</xdr:rowOff>
    </xdr:to>
    <xdr:sp macro="" textlink="">
      <xdr:nvSpPr>
        <xdr:cNvPr id="22355" name="Text Box 851"/>
        <xdr:cNvSpPr txBox="1">
          <a:spLocks noChangeArrowheads="1"/>
        </xdr:cNvSpPr>
      </xdr:nvSpPr>
      <xdr:spPr bwMode="auto">
        <a:xfrm>
          <a:off x="923925" y="88534875"/>
          <a:ext cx="22860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428</xdr:row>
      <xdr:rowOff>19050</xdr:rowOff>
    </xdr:from>
    <xdr:to>
      <xdr:col>6</xdr:col>
      <xdr:colOff>314325</xdr:colOff>
      <xdr:row>430</xdr:row>
      <xdr:rowOff>190500</xdr:rowOff>
    </xdr:to>
    <xdr:sp macro="" textlink="">
      <xdr:nvSpPr>
        <xdr:cNvPr id="22356" name="Text Box 852"/>
        <xdr:cNvSpPr txBox="1">
          <a:spLocks noChangeArrowheads="1"/>
        </xdr:cNvSpPr>
      </xdr:nvSpPr>
      <xdr:spPr bwMode="auto">
        <a:xfrm>
          <a:off x="1790700" y="8849677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19050</xdr:colOff>
      <xdr:row>428</xdr:row>
      <xdr:rowOff>28575</xdr:rowOff>
    </xdr:from>
    <xdr:to>
      <xdr:col>8</xdr:col>
      <xdr:colOff>266700</xdr:colOff>
      <xdr:row>430</xdr:row>
      <xdr:rowOff>219075</xdr:rowOff>
    </xdr:to>
    <xdr:sp macro="" textlink="">
      <xdr:nvSpPr>
        <xdr:cNvPr id="22357" name="Text Box 853"/>
        <xdr:cNvSpPr txBox="1">
          <a:spLocks noChangeArrowheads="1"/>
        </xdr:cNvSpPr>
      </xdr:nvSpPr>
      <xdr:spPr bwMode="auto">
        <a:xfrm>
          <a:off x="2476500" y="88506300"/>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9525</xdr:colOff>
      <xdr:row>428</xdr:row>
      <xdr:rowOff>57150</xdr:rowOff>
    </xdr:from>
    <xdr:to>
      <xdr:col>10</xdr:col>
      <xdr:colOff>314325</xdr:colOff>
      <xdr:row>430</xdr:row>
      <xdr:rowOff>228600</xdr:rowOff>
    </xdr:to>
    <xdr:sp macro="" textlink="">
      <xdr:nvSpPr>
        <xdr:cNvPr id="22358" name="Text Box 854"/>
        <xdr:cNvSpPr txBox="1">
          <a:spLocks noChangeArrowheads="1"/>
        </xdr:cNvSpPr>
      </xdr:nvSpPr>
      <xdr:spPr bwMode="auto">
        <a:xfrm>
          <a:off x="3076575" y="8853487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14</xdr:col>
      <xdr:colOff>38100</xdr:colOff>
      <xdr:row>428</xdr:row>
      <xdr:rowOff>19050</xdr:rowOff>
    </xdr:from>
    <xdr:to>
      <xdr:col>14</xdr:col>
      <xdr:colOff>304800</xdr:colOff>
      <xdr:row>430</xdr:row>
      <xdr:rowOff>209550</xdr:rowOff>
    </xdr:to>
    <xdr:sp macro="" textlink="">
      <xdr:nvSpPr>
        <xdr:cNvPr id="22360" name="Text Box 856"/>
        <xdr:cNvSpPr txBox="1">
          <a:spLocks noChangeArrowheads="1"/>
        </xdr:cNvSpPr>
      </xdr:nvSpPr>
      <xdr:spPr bwMode="auto">
        <a:xfrm>
          <a:off x="4314825" y="8849677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19050</xdr:colOff>
      <xdr:row>428</xdr:row>
      <xdr:rowOff>38100</xdr:rowOff>
    </xdr:from>
    <xdr:to>
      <xdr:col>12</xdr:col>
      <xdr:colOff>285750</xdr:colOff>
      <xdr:row>430</xdr:row>
      <xdr:rowOff>228600</xdr:rowOff>
    </xdr:to>
    <xdr:sp macro="" textlink="">
      <xdr:nvSpPr>
        <xdr:cNvPr id="22369" name="Text Box 865"/>
        <xdr:cNvSpPr txBox="1">
          <a:spLocks noChangeArrowheads="1"/>
        </xdr:cNvSpPr>
      </xdr:nvSpPr>
      <xdr:spPr bwMode="auto">
        <a:xfrm>
          <a:off x="3695700" y="8851582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X</a:t>
          </a:r>
        </a:p>
      </xdr:txBody>
    </xdr:sp>
    <xdr:clientData/>
  </xdr:twoCellAnchor>
  <xdr:twoCellAnchor>
    <xdr:from>
      <xdr:col>16</xdr:col>
      <xdr:colOff>38100</xdr:colOff>
      <xdr:row>428</xdr:row>
      <xdr:rowOff>19050</xdr:rowOff>
    </xdr:from>
    <xdr:to>
      <xdr:col>16</xdr:col>
      <xdr:colOff>285750</xdr:colOff>
      <xdr:row>430</xdr:row>
      <xdr:rowOff>209550</xdr:rowOff>
    </xdr:to>
    <xdr:sp macro="" textlink="">
      <xdr:nvSpPr>
        <xdr:cNvPr id="22374" name="Text Box 870"/>
        <xdr:cNvSpPr txBox="1">
          <a:spLocks noChangeArrowheads="1"/>
        </xdr:cNvSpPr>
      </xdr:nvSpPr>
      <xdr:spPr bwMode="auto">
        <a:xfrm>
          <a:off x="4943475" y="88496775"/>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16</xdr:col>
      <xdr:colOff>19050</xdr:colOff>
      <xdr:row>428</xdr:row>
      <xdr:rowOff>57150</xdr:rowOff>
    </xdr:from>
    <xdr:to>
      <xdr:col>16</xdr:col>
      <xdr:colOff>266700</xdr:colOff>
      <xdr:row>431</xdr:row>
      <xdr:rowOff>0</xdr:rowOff>
    </xdr:to>
    <xdr:sp macro="" textlink="">
      <xdr:nvSpPr>
        <xdr:cNvPr id="22375" name="Text Box 871"/>
        <xdr:cNvSpPr txBox="1">
          <a:spLocks noChangeArrowheads="1"/>
        </xdr:cNvSpPr>
      </xdr:nvSpPr>
      <xdr:spPr bwMode="auto">
        <a:xfrm>
          <a:off x="4924425" y="88534875"/>
          <a:ext cx="24765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76200</xdr:colOff>
      <xdr:row>436</xdr:row>
      <xdr:rowOff>57150</xdr:rowOff>
    </xdr:from>
    <xdr:to>
      <xdr:col>3</xdr:col>
      <xdr:colOff>323850</xdr:colOff>
      <xdr:row>439</xdr:row>
      <xdr:rowOff>0</xdr:rowOff>
    </xdr:to>
    <xdr:sp macro="" textlink="">
      <xdr:nvSpPr>
        <xdr:cNvPr id="22377" name="Text Box 873"/>
        <xdr:cNvSpPr txBox="1">
          <a:spLocks noChangeArrowheads="1"/>
        </xdr:cNvSpPr>
      </xdr:nvSpPr>
      <xdr:spPr bwMode="auto">
        <a:xfrm>
          <a:off x="923925" y="90249375"/>
          <a:ext cx="22860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436</xdr:row>
      <xdr:rowOff>19050</xdr:rowOff>
    </xdr:from>
    <xdr:to>
      <xdr:col>6</xdr:col>
      <xdr:colOff>314325</xdr:colOff>
      <xdr:row>438</xdr:row>
      <xdr:rowOff>190500</xdr:rowOff>
    </xdr:to>
    <xdr:sp macro="" textlink="">
      <xdr:nvSpPr>
        <xdr:cNvPr id="22378" name="Text Box 874"/>
        <xdr:cNvSpPr txBox="1">
          <a:spLocks noChangeArrowheads="1"/>
        </xdr:cNvSpPr>
      </xdr:nvSpPr>
      <xdr:spPr bwMode="auto">
        <a:xfrm>
          <a:off x="1790700" y="9021127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19050</xdr:colOff>
      <xdr:row>436</xdr:row>
      <xdr:rowOff>28575</xdr:rowOff>
    </xdr:from>
    <xdr:to>
      <xdr:col>8</xdr:col>
      <xdr:colOff>266700</xdr:colOff>
      <xdr:row>438</xdr:row>
      <xdr:rowOff>219075</xdr:rowOff>
    </xdr:to>
    <xdr:sp macro="" textlink="">
      <xdr:nvSpPr>
        <xdr:cNvPr id="22379" name="Text Box 875"/>
        <xdr:cNvSpPr txBox="1">
          <a:spLocks noChangeArrowheads="1"/>
        </xdr:cNvSpPr>
      </xdr:nvSpPr>
      <xdr:spPr bwMode="auto">
        <a:xfrm>
          <a:off x="2476500" y="90220800"/>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9525</xdr:colOff>
      <xdr:row>436</xdr:row>
      <xdr:rowOff>57150</xdr:rowOff>
    </xdr:from>
    <xdr:to>
      <xdr:col>10</xdr:col>
      <xdr:colOff>314325</xdr:colOff>
      <xdr:row>438</xdr:row>
      <xdr:rowOff>228600</xdr:rowOff>
    </xdr:to>
    <xdr:sp macro="" textlink="">
      <xdr:nvSpPr>
        <xdr:cNvPr id="22380" name="Text Box 876"/>
        <xdr:cNvSpPr txBox="1">
          <a:spLocks noChangeArrowheads="1"/>
        </xdr:cNvSpPr>
      </xdr:nvSpPr>
      <xdr:spPr bwMode="auto">
        <a:xfrm>
          <a:off x="3076575" y="9024937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14</xdr:col>
      <xdr:colOff>38100</xdr:colOff>
      <xdr:row>436</xdr:row>
      <xdr:rowOff>19050</xdr:rowOff>
    </xdr:from>
    <xdr:to>
      <xdr:col>14</xdr:col>
      <xdr:colOff>304800</xdr:colOff>
      <xdr:row>438</xdr:row>
      <xdr:rowOff>209550</xdr:rowOff>
    </xdr:to>
    <xdr:sp macro="" textlink="">
      <xdr:nvSpPr>
        <xdr:cNvPr id="22381" name="Text Box 877"/>
        <xdr:cNvSpPr txBox="1">
          <a:spLocks noChangeArrowheads="1"/>
        </xdr:cNvSpPr>
      </xdr:nvSpPr>
      <xdr:spPr bwMode="auto">
        <a:xfrm>
          <a:off x="4314825" y="9021127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19050</xdr:colOff>
      <xdr:row>436</xdr:row>
      <xdr:rowOff>38100</xdr:rowOff>
    </xdr:from>
    <xdr:to>
      <xdr:col>12</xdr:col>
      <xdr:colOff>285750</xdr:colOff>
      <xdr:row>438</xdr:row>
      <xdr:rowOff>228600</xdr:rowOff>
    </xdr:to>
    <xdr:sp macro="" textlink="">
      <xdr:nvSpPr>
        <xdr:cNvPr id="22382" name="Text Box 878"/>
        <xdr:cNvSpPr txBox="1">
          <a:spLocks noChangeArrowheads="1"/>
        </xdr:cNvSpPr>
      </xdr:nvSpPr>
      <xdr:spPr bwMode="auto">
        <a:xfrm>
          <a:off x="3695700" y="9023032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X</a:t>
          </a:r>
        </a:p>
      </xdr:txBody>
    </xdr:sp>
    <xdr:clientData/>
  </xdr:twoCellAnchor>
  <xdr:twoCellAnchor>
    <xdr:from>
      <xdr:col>16</xdr:col>
      <xdr:colOff>38100</xdr:colOff>
      <xdr:row>436</xdr:row>
      <xdr:rowOff>19050</xdr:rowOff>
    </xdr:from>
    <xdr:to>
      <xdr:col>16</xdr:col>
      <xdr:colOff>285750</xdr:colOff>
      <xdr:row>438</xdr:row>
      <xdr:rowOff>209550</xdr:rowOff>
    </xdr:to>
    <xdr:sp macro="" textlink="">
      <xdr:nvSpPr>
        <xdr:cNvPr id="22383" name="Text Box 879"/>
        <xdr:cNvSpPr txBox="1">
          <a:spLocks noChangeArrowheads="1"/>
        </xdr:cNvSpPr>
      </xdr:nvSpPr>
      <xdr:spPr bwMode="auto">
        <a:xfrm>
          <a:off x="4943475" y="90211275"/>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16</xdr:col>
      <xdr:colOff>19050</xdr:colOff>
      <xdr:row>436</xdr:row>
      <xdr:rowOff>57150</xdr:rowOff>
    </xdr:from>
    <xdr:to>
      <xdr:col>16</xdr:col>
      <xdr:colOff>266700</xdr:colOff>
      <xdr:row>439</xdr:row>
      <xdr:rowOff>0</xdr:rowOff>
    </xdr:to>
    <xdr:sp macro="" textlink="">
      <xdr:nvSpPr>
        <xdr:cNvPr id="22384" name="Text Box 880"/>
        <xdr:cNvSpPr txBox="1">
          <a:spLocks noChangeArrowheads="1"/>
        </xdr:cNvSpPr>
      </xdr:nvSpPr>
      <xdr:spPr bwMode="auto">
        <a:xfrm>
          <a:off x="4924425" y="90249375"/>
          <a:ext cx="24765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76200</xdr:colOff>
      <xdr:row>444</xdr:row>
      <xdr:rowOff>57150</xdr:rowOff>
    </xdr:from>
    <xdr:to>
      <xdr:col>3</xdr:col>
      <xdr:colOff>323850</xdr:colOff>
      <xdr:row>447</xdr:row>
      <xdr:rowOff>0</xdr:rowOff>
    </xdr:to>
    <xdr:sp macro="" textlink="">
      <xdr:nvSpPr>
        <xdr:cNvPr id="22394" name="Text Box 890"/>
        <xdr:cNvSpPr txBox="1">
          <a:spLocks noChangeArrowheads="1"/>
        </xdr:cNvSpPr>
      </xdr:nvSpPr>
      <xdr:spPr bwMode="auto">
        <a:xfrm>
          <a:off x="923925" y="91963875"/>
          <a:ext cx="22860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444</xdr:row>
      <xdr:rowOff>19050</xdr:rowOff>
    </xdr:from>
    <xdr:to>
      <xdr:col>6</xdr:col>
      <xdr:colOff>314325</xdr:colOff>
      <xdr:row>446</xdr:row>
      <xdr:rowOff>190500</xdr:rowOff>
    </xdr:to>
    <xdr:sp macro="" textlink="">
      <xdr:nvSpPr>
        <xdr:cNvPr id="22395" name="Text Box 891"/>
        <xdr:cNvSpPr txBox="1">
          <a:spLocks noChangeArrowheads="1"/>
        </xdr:cNvSpPr>
      </xdr:nvSpPr>
      <xdr:spPr bwMode="auto">
        <a:xfrm>
          <a:off x="1790700" y="9192577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19050</xdr:colOff>
      <xdr:row>444</xdr:row>
      <xdr:rowOff>28575</xdr:rowOff>
    </xdr:from>
    <xdr:to>
      <xdr:col>8</xdr:col>
      <xdr:colOff>266700</xdr:colOff>
      <xdr:row>446</xdr:row>
      <xdr:rowOff>219075</xdr:rowOff>
    </xdr:to>
    <xdr:sp macro="" textlink="">
      <xdr:nvSpPr>
        <xdr:cNvPr id="22396" name="Text Box 892"/>
        <xdr:cNvSpPr txBox="1">
          <a:spLocks noChangeArrowheads="1"/>
        </xdr:cNvSpPr>
      </xdr:nvSpPr>
      <xdr:spPr bwMode="auto">
        <a:xfrm>
          <a:off x="2476500" y="91935300"/>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9525</xdr:colOff>
      <xdr:row>444</xdr:row>
      <xdr:rowOff>57150</xdr:rowOff>
    </xdr:from>
    <xdr:to>
      <xdr:col>10</xdr:col>
      <xdr:colOff>314325</xdr:colOff>
      <xdr:row>446</xdr:row>
      <xdr:rowOff>228600</xdr:rowOff>
    </xdr:to>
    <xdr:sp macro="" textlink="">
      <xdr:nvSpPr>
        <xdr:cNvPr id="22397" name="Text Box 893"/>
        <xdr:cNvSpPr txBox="1">
          <a:spLocks noChangeArrowheads="1"/>
        </xdr:cNvSpPr>
      </xdr:nvSpPr>
      <xdr:spPr bwMode="auto">
        <a:xfrm>
          <a:off x="3076575" y="9196387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14</xdr:col>
      <xdr:colOff>38100</xdr:colOff>
      <xdr:row>444</xdr:row>
      <xdr:rowOff>19050</xdr:rowOff>
    </xdr:from>
    <xdr:to>
      <xdr:col>14</xdr:col>
      <xdr:colOff>304800</xdr:colOff>
      <xdr:row>446</xdr:row>
      <xdr:rowOff>209550</xdr:rowOff>
    </xdr:to>
    <xdr:sp macro="" textlink="">
      <xdr:nvSpPr>
        <xdr:cNvPr id="22398" name="Text Box 894"/>
        <xdr:cNvSpPr txBox="1">
          <a:spLocks noChangeArrowheads="1"/>
        </xdr:cNvSpPr>
      </xdr:nvSpPr>
      <xdr:spPr bwMode="auto">
        <a:xfrm>
          <a:off x="4314825" y="9192577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19050</xdr:colOff>
      <xdr:row>444</xdr:row>
      <xdr:rowOff>38100</xdr:rowOff>
    </xdr:from>
    <xdr:to>
      <xdr:col>12</xdr:col>
      <xdr:colOff>285750</xdr:colOff>
      <xdr:row>446</xdr:row>
      <xdr:rowOff>228600</xdr:rowOff>
    </xdr:to>
    <xdr:sp macro="" textlink="">
      <xdr:nvSpPr>
        <xdr:cNvPr id="22399" name="Text Box 895"/>
        <xdr:cNvSpPr txBox="1">
          <a:spLocks noChangeArrowheads="1"/>
        </xdr:cNvSpPr>
      </xdr:nvSpPr>
      <xdr:spPr bwMode="auto">
        <a:xfrm>
          <a:off x="3695700" y="9194482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X</a:t>
          </a:r>
        </a:p>
      </xdr:txBody>
    </xdr:sp>
    <xdr:clientData/>
  </xdr:twoCellAnchor>
  <xdr:twoCellAnchor>
    <xdr:from>
      <xdr:col>16</xdr:col>
      <xdr:colOff>38100</xdr:colOff>
      <xdr:row>444</xdr:row>
      <xdr:rowOff>19050</xdr:rowOff>
    </xdr:from>
    <xdr:to>
      <xdr:col>16</xdr:col>
      <xdr:colOff>285750</xdr:colOff>
      <xdr:row>446</xdr:row>
      <xdr:rowOff>209550</xdr:rowOff>
    </xdr:to>
    <xdr:sp macro="" textlink="">
      <xdr:nvSpPr>
        <xdr:cNvPr id="22400" name="Text Box 896"/>
        <xdr:cNvSpPr txBox="1">
          <a:spLocks noChangeArrowheads="1"/>
        </xdr:cNvSpPr>
      </xdr:nvSpPr>
      <xdr:spPr bwMode="auto">
        <a:xfrm>
          <a:off x="4943475" y="91925775"/>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16</xdr:col>
      <xdr:colOff>19050</xdr:colOff>
      <xdr:row>444</xdr:row>
      <xdr:rowOff>57150</xdr:rowOff>
    </xdr:from>
    <xdr:to>
      <xdr:col>16</xdr:col>
      <xdr:colOff>266700</xdr:colOff>
      <xdr:row>447</xdr:row>
      <xdr:rowOff>0</xdr:rowOff>
    </xdr:to>
    <xdr:sp macro="" textlink="">
      <xdr:nvSpPr>
        <xdr:cNvPr id="22401" name="Text Box 897"/>
        <xdr:cNvSpPr txBox="1">
          <a:spLocks noChangeArrowheads="1"/>
        </xdr:cNvSpPr>
      </xdr:nvSpPr>
      <xdr:spPr bwMode="auto">
        <a:xfrm>
          <a:off x="4924425" y="91963875"/>
          <a:ext cx="24765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76200</xdr:colOff>
      <xdr:row>453</xdr:row>
      <xdr:rowOff>57150</xdr:rowOff>
    </xdr:from>
    <xdr:to>
      <xdr:col>3</xdr:col>
      <xdr:colOff>323850</xdr:colOff>
      <xdr:row>456</xdr:row>
      <xdr:rowOff>0</xdr:rowOff>
    </xdr:to>
    <xdr:sp macro="" textlink="">
      <xdr:nvSpPr>
        <xdr:cNvPr id="22412" name="Text Box 908"/>
        <xdr:cNvSpPr txBox="1">
          <a:spLocks noChangeArrowheads="1"/>
        </xdr:cNvSpPr>
      </xdr:nvSpPr>
      <xdr:spPr bwMode="auto">
        <a:xfrm>
          <a:off x="923925" y="93621225"/>
          <a:ext cx="22860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453</xdr:row>
      <xdr:rowOff>19050</xdr:rowOff>
    </xdr:from>
    <xdr:to>
      <xdr:col>6</xdr:col>
      <xdr:colOff>314325</xdr:colOff>
      <xdr:row>455</xdr:row>
      <xdr:rowOff>190500</xdr:rowOff>
    </xdr:to>
    <xdr:sp macro="" textlink="">
      <xdr:nvSpPr>
        <xdr:cNvPr id="22413" name="Text Box 909"/>
        <xdr:cNvSpPr txBox="1">
          <a:spLocks noChangeArrowheads="1"/>
        </xdr:cNvSpPr>
      </xdr:nvSpPr>
      <xdr:spPr bwMode="auto">
        <a:xfrm>
          <a:off x="1790700" y="9358312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19050</xdr:colOff>
      <xdr:row>453</xdr:row>
      <xdr:rowOff>28575</xdr:rowOff>
    </xdr:from>
    <xdr:to>
      <xdr:col>8</xdr:col>
      <xdr:colOff>266700</xdr:colOff>
      <xdr:row>455</xdr:row>
      <xdr:rowOff>219075</xdr:rowOff>
    </xdr:to>
    <xdr:sp macro="" textlink="">
      <xdr:nvSpPr>
        <xdr:cNvPr id="22414" name="Text Box 910"/>
        <xdr:cNvSpPr txBox="1">
          <a:spLocks noChangeArrowheads="1"/>
        </xdr:cNvSpPr>
      </xdr:nvSpPr>
      <xdr:spPr bwMode="auto">
        <a:xfrm>
          <a:off x="2476500" y="93592650"/>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9525</xdr:colOff>
      <xdr:row>453</xdr:row>
      <xdr:rowOff>57150</xdr:rowOff>
    </xdr:from>
    <xdr:to>
      <xdr:col>10</xdr:col>
      <xdr:colOff>314325</xdr:colOff>
      <xdr:row>455</xdr:row>
      <xdr:rowOff>228600</xdr:rowOff>
    </xdr:to>
    <xdr:sp macro="" textlink="">
      <xdr:nvSpPr>
        <xdr:cNvPr id="22415" name="Text Box 911"/>
        <xdr:cNvSpPr txBox="1">
          <a:spLocks noChangeArrowheads="1"/>
        </xdr:cNvSpPr>
      </xdr:nvSpPr>
      <xdr:spPr bwMode="auto">
        <a:xfrm>
          <a:off x="3076575" y="9362122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14</xdr:col>
      <xdr:colOff>38100</xdr:colOff>
      <xdr:row>453</xdr:row>
      <xdr:rowOff>19050</xdr:rowOff>
    </xdr:from>
    <xdr:to>
      <xdr:col>14</xdr:col>
      <xdr:colOff>304800</xdr:colOff>
      <xdr:row>455</xdr:row>
      <xdr:rowOff>209550</xdr:rowOff>
    </xdr:to>
    <xdr:sp macro="" textlink="">
      <xdr:nvSpPr>
        <xdr:cNvPr id="22416" name="Text Box 912"/>
        <xdr:cNvSpPr txBox="1">
          <a:spLocks noChangeArrowheads="1"/>
        </xdr:cNvSpPr>
      </xdr:nvSpPr>
      <xdr:spPr bwMode="auto">
        <a:xfrm>
          <a:off x="4314825" y="9358312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19050</xdr:colOff>
      <xdr:row>453</xdr:row>
      <xdr:rowOff>38100</xdr:rowOff>
    </xdr:from>
    <xdr:to>
      <xdr:col>12</xdr:col>
      <xdr:colOff>285750</xdr:colOff>
      <xdr:row>455</xdr:row>
      <xdr:rowOff>228600</xdr:rowOff>
    </xdr:to>
    <xdr:sp macro="" textlink="">
      <xdr:nvSpPr>
        <xdr:cNvPr id="22417" name="Text Box 913"/>
        <xdr:cNvSpPr txBox="1">
          <a:spLocks noChangeArrowheads="1"/>
        </xdr:cNvSpPr>
      </xdr:nvSpPr>
      <xdr:spPr bwMode="auto">
        <a:xfrm>
          <a:off x="3695700" y="9360217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X</a:t>
          </a:r>
        </a:p>
      </xdr:txBody>
    </xdr:sp>
    <xdr:clientData/>
  </xdr:twoCellAnchor>
  <xdr:twoCellAnchor>
    <xdr:from>
      <xdr:col>16</xdr:col>
      <xdr:colOff>38100</xdr:colOff>
      <xdr:row>453</xdr:row>
      <xdr:rowOff>19050</xdr:rowOff>
    </xdr:from>
    <xdr:to>
      <xdr:col>16</xdr:col>
      <xdr:colOff>285750</xdr:colOff>
      <xdr:row>455</xdr:row>
      <xdr:rowOff>209550</xdr:rowOff>
    </xdr:to>
    <xdr:sp macro="" textlink="">
      <xdr:nvSpPr>
        <xdr:cNvPr id="22418" name="Text Box 914"/>
        <xdr:cNvSpPr txBox="1">
          <a:spLocks noChangeArrowheads="1"/>
        </xdr:cNvSpPr>
      </xdr:nvSpPr>
      <xdr:spPr bwMode="auto">
        <a:xfrm>
          <a:off x="4943475" y="93583125"/>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16</xdr:col>
      <xdr:colOff>19050</xdr:colOff>
      <xdr:row>453</xdr:row>
      <xdr:rowOff>57150</xdr:rowOff>
    </xdr:from>
    <xdr:to>
      <xdr:col>16</xdr:col>
      <xdr:colOff>266700</xdr:colOff>
      <xdr:row>456</xdr:row>
      <xdr:rowOff>0</xdr:rowOff>
    </xdr:to>
    <xdr:sp macro="" textlink="">
      <xdr:nvSpPr>
        <xdr:cNvPr id="22419" name="Text Box 915"/>
        <xdr:cNvSpPr txBox="1">
          <a:spLocks noChangeArrowheads="1"/>
        </xdr:cNvSpPr>
      </xdr:nvSpPr>
      <xdr:spPr bwMode="auto">
        <a:xfrm>
          <a:off x="4924425" y="93621225"/>
          <a:ext cx="24765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76200</xdr:colOff>
      <xdr:row>462</xdr:row>
      <xdr:rowOff>57150</xdr:rowOff>
    </xdr:from>
    <xdr:to>
      <xdr:col>3</xdr:col>
      <xdr:colOff>323850</xdr:colOff>
      <xdr:row>465</xdr:row>
      <xdr:rowOff>0</xdr:rowOff>
    </xdr:to>
    <xdr:sp macro="" textlink="">
      <xdr:nvSpPr>
        <xdr:cNvPr id="22420" name="Text Box 916"/>
        <xdr:cNvSpPr txBox="1">
          <a:spLocks noChangeArrowheads="1"/>
        </xdr:cNvSpPr>
      </xdr:nvSpPr>
      <xdr:spPr bwMode="auto">
        <a:xfrm>
          <a:off x="923925" y="95583375"/>
          <a:ext cx="22860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462</xdr:row>
      <xdr:rowOff>19050</xdr:rowOff>
    </xdr:from>
    <xdr:to>
      <xdr:col>6</xdr:col>
      <xdr:colOff>314325</xdr:colOff>
      <xdr:row>464</xdr:row>
      <xdr:rowOff>190500</xdr:rowOff>
    </xdr:to>
    <xdr:sp macro="" textlink="">
      <xdr:nvSpPr>
        <xdr:cNvPr id="22421" name="Text Box 917"/>
        <xdr:cNvSpPr txBox="1">
          <a:spLocks noChangeArrowheads="1"/>
        </xdr:cNvSpPr>
      </xdr:nvSpPr>
      <xdr:spPr bwMode="auto">
        <a:xfrm>
          <a:off x="1790700" y="9554527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19050</xdr:colOff>
      <xdr:row>462</xdr:row>
      <xdr:rowOff>28575</xdr:rowOff>
    </xdr:from>
    <xdr:to>
      <xdr:col>8</xdr:col>
      <xdr:colOff>266700</xdr:colOff>
      <xdr:row>464</xdr:row>
      <xdr:rowOff>219075</xdr:rowOff>
    </xdr:to>
    <xdr:sp macro="" textlink="">
      <xdr:nvSpPr>
        <xdr:cNvPr id="22422" name="Text Box 918"/>
        <xdr:cNvSpPr txBox="1">
          <a:spLocks noChangeArrowheads="1"/>
        </xdr:cNvSpPr>
      </xdr:nvSpPr>
      <xdr:spPr bwMode="auto">
        <a:xfrm>
          <a:off x="2476500" y="95554800"/>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9525</xdr:colOff>
      <xdr:row>462</xdr:row>
      <xdr:rowOff>57150</xdr:rowOff>
    </xdr:from>
    <xdr:to>
      <xdr:col>10</xdr:col>
      <xdr:colOff>314325</xdr:colOff>
      <xdr:row>464</xdr:row>
      <xdr:rowOff>228600</xdr:rowOff>
    </xdr:to>
    <xdr:sp macro="" textlink="">
      <xdr:nvSpPr>
        <xdr:cNvPr id="22423" name="Text Box 919"/>
        <xdr:cNvSpPr txBox="1">
          <a:spLocks noChangeArrowheads="1"/>
        </xdr:cNvSpPr>
      </xdr:nvSpPr>
      <xdr:spPr bwMode="auto">
        <a:xfrm>
          <a:off x="3076575" y="9558337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14</xdr:col>
      <xdr:colOff>38100</xdr:colOff>
      <xdr:row>462</xdr:row>
      <xdr:rowOff>19050</xdr:rowOff>
    </xdr:from>
    <xdr:to>
      <xdr:col>14</xdr:col>
      <xdr:colOff>304800</xdr:colOff>
      <xdr:row>464</xdr:row>
      <xdr:rowOff>209550</xdr:rowOff>
    </xdr:to>
    <xdr:sp macro="" textlink="">
      <xdr:nvSpPr>
        <xdr:cNvPr id="22424" name="Text Box 920"/>
        <xdr:cNvSpPr txBox="1">
          <a:spLocks noChangeArrowheads="1"/>
        </xdr:cNvSpPr>
      </xdr:nvSpPr>
      <xdr:spPr bwMode="auto">
        <a:xfrm>
          <a:off x="4314825" y="9554527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19050</xdr:colOff>
      <xdr:row>462</xdr:row>
      <xdr:rowOff>38100</xdr:rowOff>
    </xdr:from>
    <xdr:to>
      <xdr:col>12</xdr:col>
      <xdr:colOff>285750</xdr:colOff>
      <xdr:row>464</xdr:row>
      <xdr:rowOff>228600</xdr:rowOff>
    </xdr:to>
    <xdr:sp macro="" textlink="">
      <xdr:nvSpPr>
        <xdr:cNvPr id="22425" name="Text Box 921"/>
        <xdr:cNvSpPr txBox="1">
          <a:spLocks noChangeArrowheads="1"/>
        </xdr:cNvSpPr>
      </xdr:nvSpPr>
      <xdr:spPr bwMode="auto">
        <a:xfrm>
          <a:off x="3695700" y="9556432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X</a:t>
          </a:r>
        </a:p>
      </xdr:txBody>
    </xdr:sp>
    <xdr:clientData/>
  </xdr:twoCellAnchor>
  <xdr:twoCellAnchor>
    <xdr:from>
      <xdr:col>16</xdr:col>
      <xdr:colOff>38100</xdr:colOff>
      <xdr:row>462</xdr:row>
      <xdr:rowOff>19050</xdr:rowOff>
    </xdr:from>
    <xdr:to>
      <xdr:col>16</xdr:col>
      <xdr:colOff>285750</xdr:colOff>
      <xdr:row>464</xdr:row>
      <xdr:rowOff>209550</xdr:rowOff>
    </xdr:to>
    <xdr:sp macro="" textlink="">
      <xdr:nvSpPr>
        <xdr:cNvPr id="22426" name="Text Box 922"/>
        <xdr:cNvSpPr txBox="1">
          <a:spLocks noChangeArrowheads="1"/>
        </xdr:cNvSpPr>
      </xdr:nvSpPr>
      <xdr:spPr bwMode="auto">
        <a:xfrm>
          <a:off x="4943475" y="95545275"/>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16</xdr:col>
      <xdr:colOff>19050</xdr:colOff>
      <xdr:row>462</xdr:row>
      <xdr:rowOff>57150</xdr:rowOff>
    </xdr:from>
    <xdr:to>
      <xdr:col>16</xdr:col>
      <xdr:colOff>266700</xdr:colOff>
      <xdr:row>465</xdr:row>
      <xdr:rowOff>0</xdr:rowOff>
    </xdr:to>
    <xdr:sp macro="" textlink="">
      <xdr:nvSpPr>
        <xdr:cNvPr id="22427" name="Text Box 923"/>
        <xdr:cNvSpPr txBox="1">
          <a:spLocks noChangeArrowheads="1"/>
        </xdr:cNvSpPr>
      </xdr:nvSpPr>
      <xdr:spPr bwMode="auto">
        <a:xfrm>
          <a:off x="4924425" y="95583375"/>
          <a:ext cx="24765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76200</xdr:colOff>
      <xdr:row>470</xdr:row>
      <xdr:rowOff>57150</xdr:rowOff>
    </xdr:from>
    <xdr:to>
      <xdr:col>3</xdr:col>
      <xdr:colOff>323850</xdr:colOff>
      <xdr:row>473</xdr:row>
      <xdr:rowOff>0</xdr:rowOff>
    </xdr:to>
    <xdr:sp macro="" textlink="">
      <xdr:nvSpPr>
        <xdr:cNvPr id="22428" name="Text Box 924"/>
        <xdr:cNvSpPr txBox="1">
          <a:spLocks noChangeArrowheads="1"/>
        </xdr:cNvSpPr>
      </xdr:nvSpPr>
      <xdr:spPr bwMode="auto">
        <a:xfrm>
          <a:off x="923925" y="97297875"/>
          <a:ext cx="22860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470</xdr:row>
      <xdr:rowOff>19050</xdr:rowOff>
    </xdr:from>
    <xdr:to>
      <xdr:col>6</xdr:col>
      <xdr:colOff>314325</xdr:colOff>
      <xdr:row>472</xdr:row>
      <xdr:rowOff>190500</xdr:rowOff>
    </xdr:to>
    <xdr:sp macro="" textlink="">
      <xdr:nvSpPr>
        <xdr:cNvPr id="22429" name="Text Box 925"/>
        <xdr:cNvSpPr txBox="1">
          <a:spLocks noChangeArrowheads="1"/>
        </xdr:cNvSpPr>
      </xdr:nvSpPr>
      <xdr:spPr bwMode="auto">
        <a:xfrm>
          <a:off x="1790700" y="9725977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19050</xdr:colOff>
      <xdr:row>470</xdr:row>
      <xdr:rowOff>28575</xdr:rowOff>
    </xdr:from>
    <xdr:to>
      <xdr:col>8</xdr:col>
      <xdr:colOff>266700</xdr:colOff>
      <xdr:row>472</xdr:row>
      <xdr:rowOff>219075</xdr:rowOff>
    </xdr:to>
    <xdr:sp macro="" textlink="">
      <xdr:nvSpPr>
        <xdr:cNvPr id="22430" name="Text Box 926"/>
        <xdr:cNvSpPr txBox="1">
          <a:spLocks noChangeArrowheads="1"/>
        </xdr:cNvSpPr>
      </xdr:nvSpPr>
      <xdr:spPr bwMode="auto">
        <a:xfrm>
          <a:off x="2476500" y="97269300"/>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9525</xdr:colOff>
      <xdr:row>470</xdr:row>
      <xdr:rowOff>57150</xdr:rowOff>
    </xdr:from>
    <xdr:to>
      <xdr:col>10</xdr:col>
      <xdr:colOff>314325</xdr:colOff>
      <xdr:row>472</xdr:row>
      <xdr:rowOff>228600</xdr:rowOff>
    </xdr:to>
    <xdr:sp macro="" textlink="">
      <xdr:nvSpPr>
        <xdr:cNvPr id="22431" name="Text Box 927"/>
        <xdr:cNvSpPr txBox="1">
          <a:spLocks noChangeArrowheads="1"/>
        </xdr:cNvSpPr>
      </xdr:nvSpPr>
      <xdr:spPr bwMode="auto">
        <a:xfrm>
          <a:off x="3076575" y="9729787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14</xdr:col>
      <xdr:colOff>38100</xdr:colOff>
      <xdr:row>470</xdr:row>
      <xdr:rowOff>19050</xdr:rowOff>
    </xdr:from>
    <xdr:to>
      <xdr:col>14</xdr:col>
      <xdr:colOff>304800</xdr:colOff>
      <xdr:row>472</xdr:row>
      <xdr:rowOff>209550</xdr:rowOff>
    </xdr:to>
    <xdr:sp macro="" textlink="">
      <xdr:nvSpPr>
        <xdr:cNvPr id="22432" name="Text Box 928"/>
        <xdr:cNvSpPr txBox="1">
          <a:spLocks noChangeArrowheads="1"/>
        </xdr:cNvSpPr>
      </xdr:nvSpPr>
      <xdr:spPr bwMode="auto">
        <a:xfrm>
          <a:off x="4314825" y="9725977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19050</xdr:colOff>
      <xdr:row>470</xdr:row>
      <xdr:rowOff>38100</xdr:rowOff>
    </xdr:from>
    <xdr:to>
      <xdr:col>12</xdr:col>
      <xdr:colOff>285750</xdr:colOff>
      <xdr:row>472</xdr:row>
      <xdr:rowOff>228600</xdr:rowOff>
    </xdr:to>
    <xdr:sp macro="" textlink="">
      <xdr:nvSpPr>
        <xdr:cNvPr id="22433" name="Text Box 929"/>
        <xdr:cNvSpPr txBox="1">
          <a:spLocks noChangeArrowheads="1"/>
        </xdr:cNvSpPr>
      </xdr:nvSpPr>
      <xdr:spPr bwMode="auto">
        <a:xfrm>
          <a:off x="3695700" y="9727882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X</a:t>
          </a:r>
        </a:p>
      </xdr:txBody>
    </xdr:sp>
    <xdr:clientData/>
  </xdr:twoCellAnchor>
  <xdr:twoCellAnchor>
    <xdr:from>
      <xdr:col>16</xdr:col>
      <xdr:colOff>38100</xdr:colOff>
      <xdr:row>470</xdr:row>
      <xdr:rowOff>19050</xdr:rowOff>
    </xdr:from>
    <xdr:to>
      <xdr:col>16</xdr:col>
      <xdr:colOff>285750</xdr:colOff>
      <xdr:row>472</xdr:row>
      <xdr:rowOff>209550</xdr:rowOff>
    </xdr:to>
    <xdr:sp macro="" textlink="">
      <xdr:nvSpPr>
        <xdr:cNvPr id="22434" name="Text Box 930"/>
        <xdr:cNvSpPr txBox="1">
          <a:spLocks noChangeArrowheads="1"/>
        </xdr:cNvSpPr>
      </xdr:nvSpPr>
      <xdr:spPr bwMode="auto">
        <a:xfrm>
          <a:off x="4943475" y="97259775"/>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16</xdr:col>
      <xdr:colOff>19050</xdr:colOff>
      <xdr:row>470</xdr:row>
      <xdr:rowOff>57150</xdr:rowOff>
    </xdr:from>
    <xdr:to>
      <xdr:col>16</xdr:col>
      <xdr:colOff>266700</xdr:colOff>
      <xdr:row>473</xdr:row>
      <xdr:rowOff>0</xdr:rowOff>
    </xdr:to>
    <xdr:sp macro="" textlink="">
      <xdr:nvSpPr>
        <xdr:cNvPr id="22435" name="Text Box 931"/>
        <xdr:cNvSpPr txBox="1">
          <a:spLocks noChangeArrowheads="1"/>
        </xdr:cNvSpPr>
      </xdr:nvSpPr>
      <xdr:spPr bwMode="auto">
        <a:xfrm>
          <a:off x="4924425" y="97297875"/>
          <a:ext cx="24765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76200</xdr:colOff>
      <xdr:row>478</xdr:row>
      <xdr:rowOff>57150</xdr:rowOff>
    </xdr:from>
    <xdr:to>
      <xdr:col>3</xdr:col>
      <xdr:colOff>323850</xdr:colOff>
      <xdr:row>481</xdr:row>
      <xdr:rowOff>0</xdr:rowOff>
    </xdr:to>
    <xdr:sp macro="" textlink="">
      <xdr:nvSpPr>
        <xdr:cNvPr id="22467" name="Text Box 963"/>
        <xdr:cNvSpPr txBox="1">
          <a:spLocks noChangeArrowheads="1"/>
        </xdr:cNvSpPr>
      </xdr:nvSpPr>
      <xdr:spPr bwMode="auto">
        <a:xfrm>
          <a:off x="923925" y="99012375"/>
          <a:ext cx="22860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478</xdr:row>
      <xdr:rowOff>19050</xdr:rowOff>
    </xdr:from>
    <xdr:to>
      <xdr:col>6</xdr:col>
      <xdr:colOff>314325</xdr:colOff>
      <xdr:row>480</xdr:row>
      <xdr:rowOff>190500</xdr:rowOff>
    </xdr:to>
    <xdr:sp macro="" textlink="">
      <xdr:nvSpPr>
        <xdr:cNvPr id="22468" name="Text Box 964"/>
        <xdr:cNvSpPr txBox="1">
          <a:spLocks noChangeArrowheads="1"/>
        </xdr:cNvSpPr>
      </xdr:nvSpPr>
      <xdr:spPr bwMode="auto">
        <a:xfrm>
          <a:off x="1790700" y="9897427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19050</xdr:colOff>
      <xdr:row>478</xdr:row>
      <xdr:rowOff>28575</xdr:rowOff>
    </xdr:from>
    <xdr:to>
      <xdr:col>8</xdr:col>
      <xdr:colOff>266700</xdr:colOff>
      <xdr:row>480</xdr:row>
      <xdr:rowOff>219075</xdr:rowOff>
    </xdr:to>
    <xdr:sp macro="" textlink="">
      <xdr:nvSpPr>
        <xdr:cNvPr id="22469" name="Text Box 965"/>
        <xdr:cNvSpPr txBox="1">
          <a:spLocks noChangeArrowheads="1"/>
        </xdr:cNvSpPr>
      </xdr:nvSpPr>
      <xdr:spPr bwMode="auto">
        <a:xfrm>
          <a:off x="2476500" y="98983800"/>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9525</xdr:colOff>
      <xdr:row>478</xdr:row>
      <xdr:rowOff>57150</xdr:rowOff>
    </xdr:from>
    <xdr:to>
      <xdr:col>10</xdr:col>
      <xdr:colOff>314325</xdr:colOff>
      <xdr:row>480</xdr:row>
      <xdr:rowOff>228600</xdr:rowOff>
    </xdr:to>
    <xdr:sp macro="" textlink="">
      <xdr:nvSpPr>
        <xdr:cNvPr id="22470" name="Text Box 966"/>
        <xdr:cNvSpPr txBox="1">
          <a:spLocks noChangeArrowheads="1"/>
        </xdr:cNvSpPr>
      </xdr:nvSpPr>
      <xdr:spPr bwMode="auto">
        <a:xfrm>
          <a:off x="3076575" y="9901237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14</xdr:col>
      <xdr:colOff>38100</xdr:colOff>
      <xdr:row>478</xdr:row>
      <xdr:rowOff>19050</xdr:rowOff>
    </xdr:from>
    <xdr:to>
      <xdr:col>14</xdr:col>
      <xdr:colOff>304800</xdr:colOff>
      <xdr:row>480</xdr:row>
      <xdr:rowOff>209550</xdr:rowOff>
    </xdr:to>
    <xdr:sp macro="" textlink="">
      <xdr:nvSpPr>
        <xdr:cNvPr id="22471" name="Text Box 967"/>
        <xdr:cNvSpPr txBox="1">
          <a:spLocks noChangeArrowheads="1"/>
        </xdr:cNvSpPr>
      </xdr:nvSpPr>
      <xdr:spPr bwMode="auto">
        <a:xfrm>
          <a:off x="4314825" y="9897427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19050</xdr:colOff>
      <xdr:row>478</xdr:row>
      <xdr:rowOff>38100</xdr:rowOff>
    </xdr:from>
    <xdr:to>
      <xdr:col>12</xdr:col>
      <xdr:colOff>285750</xdr:colOff>
      <xdr:row>480</xdr:row>
      <xdr:rowOff>228600</xdr:rowOff>
    </xdr:to>
    <xdr:sp macro="" textlink="">
      <xdr:nvSpPr>
        <xdr:cNvPr id="22472" name="Text Box 968"/>
        <xdr:cNvSpPr txBox="1">
          <a:spLocks noChangeArrowheads="1"/>
        </xdr:cNvSpPr>
      </xdr:nvSpPr>
      <xdr:spPr bwMode="auto">
        <a:xfrm>
          <a:off x="3695700" y="9899332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X</a:t>
          </a:r>
        </a:p>
      </xdr:txBody>
    </xdr:sp>
    <xdr:clientData/>
  </xdr:twoCellAnchor>
  <xdr:twoCellAnchor>
    <xdr:from>
      <xdr:col>16</xdr:col>
      <xdr:colOff>38100</xdr:colOff>
      <xdr:row>478</xdr:row>
      <xdr:rowOff>19050</xdr:rowOff>
    </xdr:from>
    <xdr:to>
      <xdr:col>16</xdr:col>
      <xdr:colOff>285750</xdr:colOff>
      <xdr:row>480</xdr:row>
      <xdr:rowOff>209550</xdr:rowOff>
    </xdr:to>
    <xdr:sp macro="" textlink="">
      <xdr:nvSpPr>
        <xdr:cNvPr id="22473" name="Text Box 969"/>
        <xdr:cNvSpPr txBox="1">
          <a:spLocks noChangeArrowheads="1"/>
        </xdr:cNvSpPr>
      </xdr:nvSpPr>
      <xdr:spPr bwMode="auto">
        <a:xfrm>
          <a:off x="4943475" y="98974275"/>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16</xdr:col>
      <xdr:colOff>19050</xdr:colOff>
      <xdr:row>478</xdr:row>
      <xdr:rowOff>57150</xdr:rowOff>
    </xdr:from>
    <xdr:to>
      <xdr:col>16</xdr:col>
      <xdr:colOff>266700</xdr:colOff>
      <xdr:row>481</xdr:row>
      <xdr:rowOff>0</xdr:rowOff>
    </xdr:to>
    <xdr:sp macro="" textlink="">
      <xdr:nvSpPr>
        <xdr:cNvPr id="22474" name="Text Box 970"/>
        <xdr:cNvSpPr txBox="1">
          <a:spLocks noChangeArrowheads="1"/>
        </xdr:cNvSpPr>
      </xdr:nvSpPr>
      <xdr:spPr bwMode="auto">
        <a:xfrm>
          <a:off x="4924425" y="99012375"/>
          <a:ext cx="24765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76200</xdr:colOff>
      <xdr:row>486</xdr:row>
      <xdr:rowOff>57150</xdr:rowOff>
    </xdr:from>
    <xdr:to>
      <xdr:col>3</xdr:col>
      <xdr:colOff>323850</xdr:colOff>
      <xdr:row>489</xdr:row>
      <xdr:rowOff>0</xdr:rowOff>
    </xdr:to>
    <xdr:sp macro="" textlink="">
      <xdr:nvSpPr>
        <xdr:cNvPr id="22475" name="Text Box 971"/>
        <xdr:cNvSpPr txBox="1">
          <a:spLocks noChangeArrowheads="1"/>
        </xdr:cNvSpPr>
      </xdr:nvSpPr>
      <xdr:spPr bwMode="auto">
        <a:xfrm>
          <a:off x="923925" y="100726875"/>
          <a:ext cx="22860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486</xdr:row>
      <xdr:rowOff>19050</xdr:rowOff>
    </xdr:from>
    <xdr:to>
      <xdr:col>6</xdr:col>
      <xdr:colOff>314325</xdr:colOff>
      <xdr:row>488</xdr:row>
      <xdr:rowOff>190500</xdr:rowOff>
    </xdr:to>
    <xdr:sp macro="" textlink="">
      <xdr:nvSpPr>
        <xdr:cNvPr id="22476" name="Text Box 972"/>
        <xdr:cNvSpPr txBox="1">
          <a:spLocks noChangeArrowheads="1"/>
        </xdr:cNvSpPr>
      </xdr:nvSpPr>
      <xdr:spPr bwMode="auto">
        <a:xfrm>
          <a:off x="1790700" y="10068877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19050</xdr:colOff>
      <xdr:row>486</xdr:row>
      <xdr:rowOff>28575</xdr:rowOff>
    </xdr:from>
    <xdr:to>
      <xdr:col>8</xdr:col>
      <xdr:colOff>266700</xdr:colOff>
      <xdr:row>488</xdr:row>
      <xdr:rowOff>219075</xdr:rowOff>
    </xdr:to>
    <xdr:sp macro="" textlink="">
      <xdr:nvSpPr>
        <xdr:cNvPr id="22477" name="Text Box 973"/>
        <xdr:cNvSpPr txBox="1">
          <a:spLocks noChangeArrowheads="1"/>
        </xdr:cNvSpPr>
      </xdr:nvSpPr>
      <xdr:spPr bwMode="auto">
        <a:xfrm>
          <a:off x="2476500" y="100698300"/>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9525</xdr:colOff>
      <xdr:row>486</xdr:row>
      <xdr:rowOff>57150</xdr:rowOff>
    </xdr:from>
    <xdr:to>
      <xdr:col>10</xdr:col>
      <xdr:colOff>314325</xdr:colOff>
      <xdr:row>488</xdr:row>
      <xdr:rowOff>228600</xdr:rowOff>
    </xdr:to>
    <xdr:sp macro="" textlink="">
      <xdr:nvSpPr>
        <xdr:cNvPr id="22478" name="Text Box 974"/>
        <xdr:cNvSpPr txBox="1">
          <a:spLocks noChangeArrowheads="1"/>
        </xdr:cNvSpPr>
      </xdr:nvSpPr>
      <xdr:spPr bwMode="auto">
        <a:xfrm>
          <a:off x="3076575" y="10072687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14</xdr:col>
      <xdr:colOff>38100</xdr:colOff>
      <xdr:row>486</xdr:row>
      <xdr:rowOff>19050</xdr:rowOff>
    </xdr:from>
    <xdr:to>
      <xdr:col>14</xdr:col>
      <xdr:colOff>304800</xdr:colOff>
      <xdr:row>488</xdr:row>
      <xdr:rowOff>209550</xdr:rowOff>
    </xdr:to>
    <xdr:sp macro="" textlink="">
      <xdr:nvSpPr>
        <xdr:cNvPr id="22479" name="Text Box 975"/>
        <xdr:cNvSpPr txBox="1">
          <a:spLocks noChangeArrowheads="1"/>
        </xdr:cNvSpPr>
      </xdr:nvSpPr>
      <xdr:spPr bwMode="auto">
        <a:xfrm>
          <a:off x="4314825" y="10068877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19050</xdr:colOff>
      <xdr:row>486</xdr:row>
      <xdr:rowOff>38100</xdr:rowOff>
    </xdr:from>
    <xdr:to>
      <xdr:col>12</xdr:col>
      <xdr:colOff>285750</xdr:colOff>
      <xdr:row>488</xdr:row>
      <xdr:rowOff>228600</xdr:rowOff>
    </xdr:to>
    <xdr:sp macro="" textlink="">
      <xdr:nvSpPr>
        <xdr:cNvPr id="22480" name="Text Box 976"/>
        <xdr:cNvSpPr txBox="1">
          <a:spLocks noChangeArrowheads="1"/>
        </xdr:cNvSpPr>
      </xdr:nvSpPr>
      <xdr:spPr bwMode="auto">
        <a:xfrm>
          <a:off x="3695700" y="10070782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X</a:t>
          </a:r>
        </a:p>
      </xdr:txBody>
    </xdr:sp>
    <xdr:clientData/>
  </xdr:twoCellAnchor>
  <xdr:twoCellAnchor>
    <xdr:from>
      <xdr:col>16</xdr:col>
      <xdr:colOff>38100</xdr:colOff>
      <xdr:row>486</xdr:row>
      <xdr:rowOff>19050</xdr:rowOff>
    </xdr:from>
    <xdr:to>
      <xdr:col>16</xdr:col>
      <xdr:colOff>285750</xdr:colOff>
      <xdr:row>488</xdr:row>
      <xdr:rowOff>209550</xdr:rowOff>
    </xdr:to>
    <xdr:sp macro="" textlink="">
      <xdr:nvSpPr>
        <xdr:cNvPr id="22481" name="Text Box 977"/>
        <xdr:cNvSpPr txBox="1">
          <a:spLocks noChangeArrowheads="1"/>
        </xdr:cNvSpPr>
      </xdr:nvSpPr>
      <xdr:spPr bwMode="auto">
        <a:xfrm>
          <a:off x="4943475" y="100688775"/>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16</xdr:col>
      <xdr:colOff>19050</xdr:colOff>
      <xdr:row>486</xdr:row>
      <xdr:rowOff>57150</xdr:rowOff>
    </xdr:from>
    <xdr:to>
      <xdr:col>16</xdr:col>
      <xdr:colOff>266700</xdr:colOff>
      <xdr:row>489</xdr:row>
      <xdr:rowOff>0</xdr:rowOff>
    </xdr:to>
    <xdr:sp macro="" textlink="">
      <xdr:nvSpPr>
        <xdr:cNvPr id="22482" name="Text Box 978"/>
        <xdr:cNvSpPr txBox="1">
          <a:spLocks noChangeArrowheads="1"/>
        </xdr:cNvSpPr>
      </xdr:nvSpPr>
      <xdr:spPr bwMode="auto">
        <a:xfrm>
          <a:off x="4924425" y="100726875"/>
          <a:ext cx="24765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76200</xdr:colOff>
      <xdr:row>494</xdr:row>
      <xdr:rowOff>57150</xdr:rowOff>
    </xdr:from>
    <xdr:to>
      <xdr:col>3</xdr:col>
      <xdr:colOff>323850</xdr:colOff>
      <xdr:row>497</xdr:row>
      <xdr:rowOff>0</xdr:rowOff>
    </xdr:to>
    <xdr:sp macro="" textlink="">
      <xdr:nvSpPr>
        <xdr:cNvPr id="22511" name="Text Box 1007"/>
        <xdr:cNvSpPr txBox="1">
          <a:spLocks noChangeArrowheads="1"/>
        </xdr:cNvSpPr>
      </xdr:nvSpPr>
      <xdr:spPr bwMode="auto">
        <a:xfrm>
          <a:off x="923925" y="102441375"/>
          <a:ext cx="22860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494</xdr:row>
      <xdr:rowOff>19050</xdr:rowOff>
    </xdr:from>
    <xdr:to>
      <xdr:col>6</xdr:col>
      <xdr:colOff>314325</xdr:colOff>
      <xdr:row>496</xdr:row>
      <xdr:rowOff>190500</xdr:rowOff>
    </xdr:to>
    <xdr:sp macro="" textlink="">
      <xdr:nvSpPr>
        <xdr:cNvPr id="22512" name="Text Box 1008"/>
        <xdr:cNvSpPr txBox="1">
          <a:spLocks noChangeArrowheads="1"/>
        </xdr:cNvSpPr>
      </xdr:nvSpPr>
      <xdr:spPr bwMode="auto">
        <a:xfrm>
          <a:off x="1790700" y="10240327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19050</xdr:colOff>
      <xdr:row>494</xdr:row>
      <xdr:rowOff>28575</xdr:rowOff>
    </xdr:from>
    <xdr:to>
      <xdr:col>8</xdr:col>
      <xdr:colOff>266700</xdr:colOff>
      <xdr:row>496</xdr:row>
      <xdr:rowOff>219075</xdr:rowOff>
    </xdr:to>
    <xdr:sp macro="" textlink="">
      <xdr:nvSpPr>
        <xdr:cNvPr id="22513" name="Text Box 1009"/>
        <xdr:cNvSpPr txBox="1">
          <a:spLocks noChangeArrowheads="1"/>
        </xdr:cNvSpPr>
      </xdr:nvSpPr>
      <xdr:spPr bwMode="auto">
        <a:xfrm>
          <a:off x="2476500" y="102412800"/>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9525</xdr:colOff>
      <xdr:row>494</xdr:row>
      <xdr:rowOff>57150</xdr:rowOff>
    </xdr:from>
    <xdr:to>
      <xdr:col>10</xdr:col>
      <xdr:colOff>314325</xdr:colOff>
      <xdr:row>496</xdr:row>
      <xdr:rowOff>228600</xdr:rowOff>
    </xdr:to>
    <xdr:sp macro="" textlink="">
      <xdr:nvSpPr>
        <xdr:cNvPr id="22514" name="Text Box 1010"/>
        <xdr:cNvSpPr txBox="1">
          <a:spLocks noChangeArrowheads="1"/>
        </xdr:cNvSpPr>
      </xdr:nvSpPr>
      <xdr:spPr bwMode="auto">
        <a:xfrm>
          <a:off x="3076575" y="10244137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14</xdr:col>
      <xdr:colOff>38100</xdr:colOff>
      <xdr:row>494</xdr:row>
      <xdr:rowOff>19050</xdr:rowOff>
    </xdr:from>
    <xdr:to>
      <xdr:col>14</xdr:col>
      <xdr:colOff>304800</xdr:colOff>
      <xdr:row>496</xdr:row>
      <xdr:rowOff>209550</xdr:rowOff>
    </xdr:to>
    <xdr:sp macro="" textlink="">
      <xdr:nvSpPr>
        <xdr:cNvPr id="22515" name="Text Box 1011"/>
        <xdr:cNvSpPr txBox="1">
          <a:spLocks noChangeArrowheads="1"/>
        </xdr:cNvSpPr>
      </xdr:nvSpPr>
      <xdr:spPr bwMode="auto">
        <a:xfrm>
          <a:off x="4314825" y="10240327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19050</xdr:colOff>
      <xdr:row>494</xdr:row>
      <xdr:rowOff>38100</xdr:rowOff>
    </xdr:from>
    <xdr:to>
      <xdr:col>12</xdr:col>
      <xdr:colOff>285750</xdr:colOff>
      <xdr:row>496</xdr:row>
      <xdr:rowOff>228600</xdr:rowOff>
    </xdr:to>
    <xdr:sp macro="" textlink="">
      <xdr:nvSpPr>
        <xdr:cNvPr id="22516" name="Text Box 1012"/>
        <xdr:cNvSpPr txBox="1">
          <a:spLocks noChangeArrowheads="1"/>
        </xdr:cNvSpPr>
      </xdr:nvSpPr>
      <xdr:spPr bwMode="auto">
        <a:xfrm>
          <a:off x="3695700" y="10242232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X</a:t>
          </a:r>
        </a:p>
      </xdr:txBody>
    </xdr:sp>
    <xdr:clientData/>
  </xdr:twoCellAnchor>
  <xdr:twoCellAnchor>
    <xdr:from>
      <xdr:col>16</xdr:col>
      <xdr:colOff>38100</xdr:colOff>
      <xdr:row>494</xdr:row>
      <xdr:rowOff>19050</xdr:rowOff>
    </xdr:from>
    <xdr:to>
      <xdr:col>16</xdr:col>
      <xdr:colOff>285750</xdr:colOff>
      <xdr:row>496</xdr:row>
      <xdr:rowOff>209550</xdr:rowOff>
    </xdr:to>
    <xdr:sp macro="" textlink="">
      <xdr:nvSpPr>
        <xdr:cNvPr id="22517" name="Text Box 1013"/>
        <xdr:cNvSpPr txBox="1">
          <a:spLocks noChangeArrowheads="1"/>
        </xdr:cNvSpPr>
      </xdr:nvSpPr>
      <xdr:spPr bwMode="auto">
        <a:xfrm>
          <a:off x="4943475" y="102403275"/>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16</xdr:col>
      <xdr:colOff>19050</xdr:colOff>
      <xdr:row>494</xdr:row>
      <xdr:rowOff>57150</xdr:rowOff>
    </xdr:from>
    <xdr:to>
      <xdr:col>16</xdr:col>
      <xdr:colOff>266700</xdr:colOff>
      <xdr:row>497</xdr:row>
      <xdr:rowOff>0</xdr:rowOff>
    </xdr:to>
    <xdr:sp macro="" textlink="">
      <xdr:nvSpPr>
        <xdr:cNvPr id="22518" name="Text Box 1014"/>
        <xdr:cNvSpPr txBox="1">
          <a:spLocks noChangeArrowheads="1"/>
        </xdr:cNvSpPr>
      </xdr:nvSpPr>
      <xdr:spPr bwMode="auto">
        <a:xfrm>
          <a:off x="4924425" y="102441375"/>
          <a:ext cx="24765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76200</xdr:colOff>
      <xdr:row>502</xdr:row>
      <xdr:rowOff>57150</xdr:rowOff>
    </xdr:from>
    <xdr:to>
      <xdr:col>3</xdr:col>
      <xdr:colOff>323850</xdr:colOff>
      <xdr:row>505</xdr:row>
      <xdr:rowOff>0</xdr:rowOff>
    </xdr:to>
    <xdr:sp macro="" textlink="">
      <xdr:nvSpPr>
        <xdr:cNvPr id="22528" name="Text Box 1024"/>
        <xdr:cNvSpPr txBox="1">
          <a:spLocks noChangeArrowheads="1"/>
        </xdr:cNvSpPr>
      </xdr:nvSpPr>
      <xdr:spPr bwMode="auto">
        <a:xfrm>
          <a:off x="923925" y="104155875"/>
          <a:ext cx="22860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502</xdr:row>
      <xdr:rowOff>19050</xdr:rowOff>
    </xdr:from>
    <xdr:to>
      <xdr:col>6</xdr:col>
      <xdr:colOff>314325</xdr:colOff>
      <xdr:row>504</xdr:row>
      <xdr:rowOff>190500</xdr:rowOff>
    </xdr:to>
    <xdr:sp macro="" textlink="">
      <xdr:nvSpPr>
        <xdr:cNvPr id="22529" name="Text Box 1025"/>
        <xdr:cNvSpPr txBox="1">
          <a:spLocks noChangeArrowheads="1"/>
        </xdr:cNvSpPr>
      </xdr:nvSpPr>
      <xdr:spPr bwMode="auto">
        <a:xfrm>
          <a:off x="1790700" y="10411777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19050</xdr:colOff>
      <xdr:row>502</xdr:row>
      <xdr:rowOff>28575</xdr:rowOff>
    </xdr:from>
    <xdr:to>
      <xdr:col>8</xdr:col>
      <xdr:colOff>266700</xdr:colOff>
      <xdr:row>504</xdr:row>
      <xdr:rowOff>219075</xdr:rowOff>
    </xdr:to>
    <xdr:sp macro="" textlink="">
      <xdr:nvSpPr>
        <xdr:cNvPr id="22530" name="Text Box 1026"/>
        <xdr:cNvSpPr txBox="1">
          <a:spLocks noChangeArrowheads="1"/>
        </xdr:cNvSpPr>
      </xdr:nvSpPr>
      <xdr:spPr bwMode="auto">
        <a:xfrm>
          <a:off x="2476500" y="104127300"/>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9525</xdr:colOff>
      <xdr:row>502</xdr:row>
      <xdr:rowOff>57150</xdr:rowOff>
    </xdr:from>
    <xdr:to>
      <xdr:col>10</xdr:col>
      <xdr:colOff>314325</xdr:colOff>
      <xdr:row>504</xdr:row>
      <xdr:rowOff>228600</xdr:rowOff>
    </xdr:to>
    <xdr:sp macro="" textlink="">
      <xdr:nvSpPr>
        <xdr:cNvPr id="22531" name="Text Box 1027"/>
        <xdr:cNvSpPr txBox="1">
          <a:spLocks noChangeArrowheads="1"/>
        </xdr:cNvSpPr>
      </xdr:nvSpPr>
      <xdr:spPr bwMode="auto">
        <a:xfrm>
          <a:off x="3076575" y="10415587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14</xdr:col>
      <xdr:colOff>38100</xdr:colOff>
      <xdr:row>502</xdr:row>
      <xdr:rowOff>19050</xdr:rowOff>
    </xdr:from>
    <xdr:to>
      <xdr:col>14</xdr:col>
      <xdr:colOff>304800</xdr:colOff>
      <xdr:row>504</xdr:row>
      <xdr:rowOff>209550</xdr:rowOff>
    </xdr:to>
    <xdr:sp macro="" textlink="">
      <xdr:nvSpPr>
        <xdr:cNvPr id="22532" name="Text Box 1028"/>
        <xdr:cNvSpPr txBox="1">
          <a:spLocks noChangeArrowheads="1"/>
        </xdr:cNvSpPr>
      </xdr:nvSpPr>
      <xdr:spPr bwMode="auto">
        <a:xfrm>
          <a:off x="4314825" y="10411777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19050</xdr:colOff>
      <xdr:row>502</xdr:row>
      <xdr:rowOff>38100</xdr:rowOff>
    </xdr:from>
    <xdr:to>
      <xdr:col>12</xdr:col>
      <xdr:colOff>285750</xdr:colOff>
      <xdr:row>504</xdr:row>
      <xdr:rowOff>228600</xdr:rowOff>
    </xdr:to>
    <xdr:sp macro="" textlink="">
      <xdr:nvSpPr>
        <xdr:cNvPr id="22533" name="Text Box 1029"/>
        <xdr:cNvSpPr txBox="1">
          <a:spLocks noChangeArrowheads="1"/>
        </xdr:cNvSpPr>
      </xdr:nvSpPr>
      <xdr:spPr bwMode="auto">
        <a:xfrm>
          <a:off x="3695700" y="10413682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X</a:t>
          </a:r>
        </a:p>
      </xdr:txBody>
    </xdr:sp>
    <xdr:clientData/>
  </xdr:twoCellAnchor>
  <xdr:twoCellAnchor>
    <xdr:from>
      <xdr:col>16</xdr:col>
      <xdr:colOff>38100</xdr:colOff>
      <xdr:row>502</xdr:row>
      <xdr:rowOff>19050</xdr:rowOff>
    </xdr:from>
    <xdr:to>
      <xdr:col>16</xdr:col>
      <xdr:colOff>285750</xdr:colOff>
      <xdr:row>504</xdr:row>
      <xdr:rowOff>209550</xdr:rowOff>
    </xdr:to>
    <xdr:sp macro="" textlink="">
      <xdr:nvSpPr>
        <xdr:cNvPr id="22534" name="Text Box 1030"/>
        <xdr:cNvSpPr txBox="1">
          <a:spLocks noChangeArrowheads="1"/>
        </xdr:cNvSpPr>
      </xdr:nvSpPr>
      <xdr:spPr bwMode="auto">
        <a:xfrm>
          <a:off x="4943475" y="104117775"/>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16</xdr:col>
      <xdr:colOff>19050</xdr:colOff>
      <xdr:row>502</xdr:row>
      <xdr:rowOff>57150</xdr:rowOff>
    </xdr:from>
    <xdr:to>
      <xdr:col>16</xdr:col>
      <xdr:colOff>266700</xdr:colOff>
      <xdr:row>505</xdr:row>
      <xdr:rowOff>0</xdr:rowOff>
    </xdr:to>
    <xdr:sp macro="" textlink="">
      <xdr:nvSpPr>
        <xdr:cNvPr id="22535" name="Text Box 1031"/>
        <xdr:cNvSpPr txBox="1">
          <a:spLocks noChangeArrowheads="1"/>
        </xdr:cNvSpPr>
      </xdr:nvSpPr>
      <xdr:spPr bwMode="auto">
        <a:xfrm>
          <a:off x="4924425" y="104155875"/>
          <a:ext cx="24765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76200</xdr:colOff>
      <xdr:row>511</xdr:row>
      <xdr:rowOff>57150</xdr:rowOff>
    </xdr:from>
    <xdr:to>
      <xdr:col>3</xdr:col>
      <xdr:colOff>323850</xdr:colOff>
      <xdr:row>514</xdr:row>
      <xdr:rowOff>0</xdr:rowOff>
    </xdr:to>
    <xdr:sp macro="" textlink="">
      <xdr:nvSpPr>
        <xdr:cNvPr id="22545" name="Text Box 1041"/>
        <xdr:cNvSpPr txBox="1">
          <a:spLocks noChangeArrowheads="1"/>
        </xdr:cNvSpPr>
      </xdr:nvSpPr>
      <xdr:spPr bwMode="auto">
        <a:xfrm>
          <a:off x="923925" y="106156125"/>
          <a:ext cx="22860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511</xdr:row>
      <xdr:rowOff>19050</xdr:rowOff>
    </xdr:from>
    <xdr:to>
      <xdr:col>6</xdr:col>
      <xdr:colOff>314325</xdr:colOff>
      <xdr:row>513</xdr:row>
      <xdr:rowOff>190500</xdr:rowOff>
    </xdr:to>
    <xdr:sp macro="" textlink="">
      <xdr:nvSpPr>
        <xdr:cNvPr id="22546" name="Text Box 1042"/>
        <xdr:cNvSpPr txBox="1">
          <a:spLocks noChangeArrowheads="1"/>
        </xdr:cNvSpPr>
      </xdr:nvSpPr>
      <xdr:spPr bwMode="auto">
        <a:xfrm>
          <a:off x="1790700" y="10611802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19050</xdr:colOff>
      <xdr:row>511</xdr:row>
      <xdr:rowOff>28575</xdr:rowOff>
    </xdr:from>
    <xdr:to>
      <xdr:col>8</xdr:col>
      <xdr:colOff>266700</xdr:colOff>
      <xdr:row>513</xdr:row>
      <xdr:rowOff>219075</xdr:rowOff>
    </xdr:to>
    <xdr:sp macro="" textlink="">
      <xdr:nvSpPr>
        <xdr:cNvPr id="22547" name="Text Box 1043"/>
        <xdr:cNvSpPr txBox="1">
          <a:spLocks noChangeArrowheads="1"/>
        </xdr:cNvSpPr>
      </xdr:nvSpPr>
      <xdr:spPr bwMode="auto">
        <a:xfrm>
          <a:off x="2476500" y="106127550"/>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9525</xdr:colOff>
      <xdr:row>511</xdr:row>
      <xdr:rowOff>57150</xdr:rowOff>
    </xdr:from>
    <xdr:to>
      <xdr:col>10</xdr:col>
      <xdr:colOff>314325</xdr:colOff>
      <xdr:row>513</xdr:row>
      <xdr:rowOff>228600</xdr:rowOff>
    </xdr:to>
    <xdr:sp macro="" textlink="">
      <xdr:nvSpPr>
        <xdr:cNvPr id="22548" name="Text Box 1044"/>
        <xdr:cNvSpPr txBox="1">
          <a:spLocks noChangeArrowheads="1"/>
        </xdr:cNvSpPr>
      </xdr:nvSpPr>
      <xdr:spPr bwMode="auto">
        <a:xfrm>
          <a:off x="3076575" y="10615612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14</xdr:col>
      <xdr:colOff>38100</xdr:colOff>
      <xdr:row>511</xdr:row>
      <xdr:rowOff>19050</xdr:rowOff>
    </xdr:from>
    <xdr:to>
      <xdr:col>14</xdr:col>
      <xdr:colOff>304800</xdr:colOff>
      <xdr:row>513</xdr:row>
      <xdr:rowOff>209550</xdr:rowOff>
    </xdr:to>
    <xdr:sp macro="" textlink="">
      <xdr:nvSpPr>
        <xdr:cNvPr id="22549" name="Text Box 1045"/>
        <xdr:cNvSpPr txBox="1">
          <a:spLocks noChangeArrowheads="1"/>
        </xdr:cNvSpPr>
      </xdr:nvSpPr>
      <xdr:spPr bwMode="auto">
        <a:xfrm>
          <a:off x="4314825" y="10611802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19050</xdr:colOff>
      <xdr:row>511</xdr:row>
      <xdr:rowOff>38100</xdr:rowOff>
    </xdr:from>
    <xdr:to>
      <xdr:col>12</xdr:col>
      <xdr:colOff>285750</xdr:colOff>
      <xdr:row>513</xdr:row>
      <xdr:rowOff>228600</xdr:rowOff>
    </xdr:to>
    <xdr:sp macro="" textlink="">
      <xdr:nvSpPr>
        <xdr:cNvPr id="22550" name="Text Box 1046"/>
        <xdr:cNvSpPr txBox="1">
          <a:spLocks noChangeArrowheads="1"/>
        </xdr:cNvSpPr>
      </xdr:nvSpPr>
      <xdr:spPr bwMode="auto">
        <a:xfrm>
          <a:off x="3695700" y="10613707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X</a:t>
          </a:r>
        </a:p>
      </xdr:txBody>
    </xdr:sp>
    <xdr:clientData/>
  </xdr:twoCellAnchor>
  <xdr:twoCellAnchor>
    <xdr:from>
      <xdr:col>3</xdr:col>
      <xdr:colOff>76200</xdr:colOff>
      <xdr:row>519</xdr:row>
      <xdr:rowOff>57150</xdr:rowOff>
    </xdr:from>
    <xdr:to>
      <xdr:col>3</xdr:col>
      <xdr:colOff>323850</xdr:colOff>
      <xdr:row>522</xdr:row>
      <xdr:rowOff>0</xdr:rowOff>
    </xdr:to>
    <xdr:sp macro="" textlink="">
      <xdr:nvSpPr>
        <xdr:cNvPr id="22562" name="Text Box 1058"/>
        <xdr:cNvSpPr txBox="1">
          <a:spLocks noChangeArrowheads="1"/>
        </xdr:cNvSpPr>
      </xdr:nvSpPr>
      <xdr:spPr bwMode="auto">
        <a:xfrm>
          <a:off x="923925" y="107870625"/>
          <a:ext cx="22860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519</xdr:row>
      <xdr:rowOff>19050</xdr:rowOff>
    </xdr:from>
    <xdr:to>
      <xdr:col>6</xdr:col>
      <xdr:colOff>314325</xdr:colOff>
      <xdr:row>521</xdr:row>
      <xdr:rowOff>190500</xdr:rowOff>
    </xdr:to>
    <xdr:sp macro="" textlink="">
      <xdr:nvSpPr>
        <xdr:cNvPr id="22563" name="Text Box 1059"/>
        <xdr:cNvSpPr txBox="1">
          <a:spLocks noChangeArrowheads="1"/>
        </xdr:cNvSpPr>
      </xdr:nvSpPr>
      <xdr:spPr bwMode="auto">
        <a:xfrm>
          <a:off x="1790700" y="10783252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19050</xdr:colOff>
      <xdr:row>519</xdr:row>
      <xdr:rowOff>28575</xdr:rowOff>
    </xdr:from>
    <xdr:to>
      <xdr:col>8</xdr:col>
      <xdr:colOff>266700</xdr:colOff>
      <xdr:row>521</xdr:row>
      <xdr:rowOff>219075</xdr:rowOff>
    </xdr:to>
    <xdr:sp macro="" textlink="">
      <xdr:nvSpPr>
        <xdr:cNvPr id="22564" name="Text Box 1060"/>
        <xdr:cNvSpPr txBox="1">
          <a:spLocks noChangeArrowheads="1"/>
        </xdr:cNvSpPr>
      </xdr:nvSpPr>
      <xdr:spPr bwMode="auto">
        <a:xfrm>
          <a:off x="2476500" y="107842050"/>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9525</xdr:colOff>
      <xdr:row>519</xdr:row>
      <xdr:rowOff>57150</xdr:rowOff>
    </xdr:from>
    <xdr:to>
      <xdr:col>10</xdr:col>
      <xdr:colOff>314325</xdr:colOff>
      <xdr:row>521</xdr:row>
      <xdr:rowOff>228600</xdr:rowOff>
    </xdr:to>
    <xdr:sp macro="" textlink="">
      <xdr:nvSpPr>
        <xdr:cNvPr id="22565" name="Text Box 1061"/>
        <xdr:cNvSpPr txBox="1">
          <a:spLocks noChangeArrowheads="1"/>
        </xdr:cNvSpPr>
      </xdr:nvSpPr>
      <xdr:spPr bwMode="auto">
        <a:xfrm>
          <a:off x="3076575" y="107870625"/>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14</xdr:col>
      <xdr:colOff>38100</xdr:colOff>
      <xdr:row>519</xdr:row>
      <xdr:rowOff>19050</xdr:rowOff>
    </xdr:from>
    <xdr:to>
      <xdr:col>14</xdr:col>
      <xdr:colOff>304800</xdr:colOff>
      <xdr:row>521</xdr:row>
      <xdr:rowOff>209550</xdr:rowOff>
    </xdr:to>
    <xdr:sp macro="" textlink="">
      <xdr:nvSpPr>
        <xdr:cNvPr id="22566" name="Text Box 1062"/>
        <xdr:cNvSpPr txBox="1">
          <a:spLocks noChangeArrowheads="1"/>
        </xdr:cNvSpPr>
      </xdr:nvSpPr>
      <xdr:spPr bwMode="auto">
        <a:xfrm>
          <a:off x="4314825" y="10783252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19050</xdr:colOff>
      <xdr:row>519</xdr:row>
      <xdr:rowOff>38100</xdr:rowOff>
    </xdr:from>
    <xdr:to>
      <xdr:col>12</xdr:col>
      <xdr:colOff>285750</xdr:colOff>
      <xdr:row>521</xdr:row>
      <xdr:rowOff>228600</xdr:rowOff>
    </xdr:to>
    <xdr:sp macro="" textlink="">
      <xdr:nvSpPr>
        <xdr:cNvPr id="22567" name="Text Box 1063"/>
        <xdr:cNvSpPr txBox="1">
          <a:spLocks noChangeArrowheads="1"/>
        </xdr:cNvSpPr>
      </xdr:nvSpPr>
      <xdr:spPr bwMode="auto">
        <a:xfrm>
          <a:off x="3695700" y="10785157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X</a:t>
          </a:r>
        </a:p>
      </xdr:txBody>
    </xdr:sp>
    <xdr:clientData/>
  </xdr:twoCellAnchor>
  <xdr:twoCellAnchor>
    <xdr:from>
      <xdr:col>8</xdr:col>
      <xdr:colOff>85725</xdr:colOff>
      <xdr:row>531</xdr:row>
      <xdr:rowOff>19050</xdr:rowOff>
    </xdr:from>
    <xdr:to>
      <xdr:col>12</xdr:col>
      <xdr:colOff>104775</xdr:colOff>
      <xdr:row>538</xdr:row>
      <xdr:rowOff>123825</xdr:rowOff>
    </xdr:to>
    <xdr:sp macro="" textlink="">
      <xdr:nvSpPr>
        <xdr:cNvPr id="22583" name="WordArt 1079">
          <a:hlinkClick xmlns:r="http://schemas.openxmlformats.org/officeDocument/2006/relationships" r:id="rId13"/>
        </xdr:cNvPr>
        <xdr:cNvSpPr>
          <a:spLocks noChangeArrowheads="1" noChangeShapeType="1" noTextEdit="1"/>
        </xdr:cNvSpPr>
      </xdr:nvSpPr>
      <xdr:spPr bwMode="auto">
        <a:xfrm>
          <a:off x="2543175" y="110280450"/>
          <a:ext cx="1238250" cy="1438275"/>
        </a:xfrm>
        <a:prstGeom prst="rect">
          <a:avLst/>
        </a:prstGeom>
      </xdr:spPr>
      <xdr:txBody>
        <a:bodyPr wrap="none" fromWordArt="1">
          <a:prstTxWarp prst="textSlantUp">
            <a:avLst>
              <a:gd name="adj" fmla="val 32056"/>
            </a:avLst>
          </a:prstTxWarp>
        </a:bodyPr>
        <a:lstStyle/>
        <a:p>
          <a:pPr algn="ctr" rtl="0"/>
          <a:r>
            <a:rPr lang="el-GR" sz="3600" b="1" kern="10" spc="0">
              <a:ln w="9525">
                <a:solidFill>
                  <a:srgbClr val="CC99FF"/>
                </a:solidFill>
                <a:round/>
                <a:headEnd/>
                <a:tailEnd/>
              </a:ln>
              <a:gradFill rotWithShape="0">
                <a:gsLst>
                  <a:gs pos="0">
                    <a:srgbClr val="6600CC"/>
                  </a:gs>
                  <a:gs pos="100000">
                    <a:srgbClr val="CC00CC"/>
                  </a:gs>
                </a:gsLst>
                <a:lin ang="5400000" scaled="1"/>
              </a:gradFill>
              <a:effectLst>
                <a:outerShdw dist="53882" dir="2700000" algn="ctr" rotWithShape="0">
                  <a:srgbClr val="9999FF"/>
                </a:outerShdw>
              </a:effectLst>
              <a:latin typeface="Comic Sans MS"/>
            </a:rPr>
            <a:t>Τέλος</a:t>
          </a:r>
          <a:endParaRPr lang="en-GB" sz="3600" b="1" kern="10" spc="0">
            <a:ln w="9525">
              <a:solidFill>
                <a:srgbClr val="CC99FF"/>
              </a:solidFill>
              <a:round/>
              <a:headEnd/>
              <a:tailEnd/>
            </a:ln>
            <a:gradFill rotWithShape="0">
              <a:gsLst>
                <a:gs pos="0">
                  <a:srgbClr val="6600CC"/>
                </a:gs>
                <a:gs pos="100000">
                  <a:srgbClr val="CC00CC"/>
                </a:gs>
              </a:gsLst>
              <a:lin ang="5400000" scaled="1"/>
            </a:gradFill>
            <a:effectLst>
              <a:outerShdw dist="53882" dir="2700000" algn="ctr" rotWithShape="0">
                <a:srgbClr val="9999FF"/>
              </a:outerShdw>
            </a:effectLst>
            <a:latin typeface="Comic Sans MS"/>
          </a:endParaRPr>
        </a:p>
      </xdr:txBody>
    </xdr:sp>
    <xdr:clientData/>
  </xdr:twoCellAnchor>
  <xdr:twoCellAnchor>
    <xdr:from>
      <xdr:col>1</xdr:col>
      <xdr:colOff>200024</xdr:colOff>
      <xdr:row>192</xdr:row>
      <xdr:rowOff>200025</xdr:rowOff>
    </xdr:from>
    <xdr:to>
      <xdr:col>18</xdr:col>
      <xdr:colOff>161924</xdr:colOff>
      <xdr:row>195</xdr:row>
      <xdr:rowOff>104775</xdr:rowOff>
    </xdr:to>
    <xdr:sp macro="" textlink="">
      <xdr:nvSpPr>
        <xdr:cNvPr id="22606" name="WordArt 1102"/>
        <xdr:cNvSpPr>
          <a:spLocks noChangeArrowheads="1" noChangeShapeType="1" noTextEdit="1"/>
        </xdr:cNvSpPr>
      </xdr:nvSpPr>
      <xdr:spPr bwMode="auto">
        <a:xfrm>
          <a:off x="447674" y="50130075"/>
          <a:ext cx="5210175" cy="685800"/>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EAEAEA"/>
                </a:solidFill>
                <a:round/>
                <a:headEnd/>
                <a:tailEnd/>
              </a:ln>
              <a:solidFill>
                <a:srgbClr val="FF0000"/>
              </a:solidFill>
              <a:effectLst>
                <a:outerShdw dist="35921" dir="2700000" sy="50000" kx="2115830" algn="bl" rotWithShape="0">
                  <a:srgbClr val="C0C0C0"/>
                </a:outerShdw>
              </a:effectLst>
              <a:latin typeface="Comic Sans MS"/>
            </a:rPr>
            <a:t>Ακέραιος ÷ μικτός και μικτός ÷ ακέραιο</a:t>
          </a:r>
          <a:endParaRPr lang="en-GB" sz="3600" b="1" kern="10" spc="0">
            <a:ln w="12700">
              <a:solidFill>
                <a:srgbClr val="EAEAEA"/>
              </a:solidFill>
              <a:round/>
              <a:headEnd/>
              <a:tailEnd/>
            </a:ln>
            <a:solidFill>
              <a:srgbClr val="FF0000"/>
            </a:solidFill>
            <a:effectLst>
              <a:outerShdw dist="35921" dir="2700000" sy="50000" kx="2115830" algn="bl" rotWithShape="0">
                <a:srgbClr val="C0C0C0"/>
              </a:outerShdw>
            </a:effectLst>
            <a:latin typeface="Comic Sans MS"/>
          </a:endParaRPr>
        </a:p>
      </xdr:txBody>
    </xdr:sp>
    <xdr:clientData/>
  </xdr:twoCellAnchor>
  <xdr:twoCellAnchor>
    <xdr:from>
      <xdr:col>2</xdr:col>
      <xdr:colOff>28575</xdr:colOff>
      <xdr:row>212</xdr:row>
      <xdr:rowOff>66675</xdr:rowOff>
    </xdr:from>
    <xdr:to>
      <xdr:col>2</xdr:col>
      <xdr:colOff>304800</xdr:colOff>
      <xdr:row>214</xdr:row>
      <xdr:rowOff>0</xdr:rowOff>
    </xdr:to>
    <xdr:sp macro="" textlink="">
      <xdr:nvSpPr>
        <xdr:cNvPr id="22608" name="Text Box 1104"/>
        <xdr:cNvSpPr txBox="1">
          <a:spLocks noChangeArrowheads="1"/>
        </xdr:cNvSpPr>
      </xdr:nvSpPr>
      <xdr:spPr bwMode="auto">
        <a:xfrm>
          <a:off x="561975" y="45596175"/>
          <a:ext cx="276225" cy="5238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5</xdr:col>
      <xdr:colOff>0</xdr:colOff>
      <xdr:row>212</xdr:row>
      <xdr:rowOff>47625</xdr:rowOff>
    </xdr:from>
    <xdr:to>
      <xdr:col>5</xdr:col>
      <xdr:colOff>266700</xdr:colOff>
      <xdr:row>213</xdr:row>
      <xdr:rowOff>247650</xdr:rowOff>
    </xdr:to>
    <xdr:sp macro="" textlink="">
      <xdr:nvSpPr>
        <xdr:cNvPr id="22609" name="Text Box 1105"/>
        <xdr:cNvSpPr txBox="1">
          <a:spLocks noChangeArrowheads="1"/>
        </xdr:cNvSpPr>
      </xdr:nvSpPr>
      <xdr:spPr bwMode="auto">
        <a:xfrm>
          <a:off x="1447800" y="4557712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28575</xdr:colOff>
      <xdr:row>212</xdr:row>
      <xdr:rowOff>66675</xdr:rowOff>
    </xdr:from>
    <xdr:to>
      <xdr:col>7</xdr:col>
      <xdr:colOff>304800</xdr:colOff>
      <xdr:row>214</xdr:row>
      <xdr:rowOff>0</xdr:rowOff>
    </xdr:to>
    <xdr:sp macro="" textlink="">
      <xdr:nvSpPr>
        <xdr:cNvPr id="22612" name="Text Box 1108"/>
        <xdr:cNvSpPr txBox="1">
          <a:spLocks noChangeArrowheads="1"/>
        </xdr:cNvSpPr>
      </xdr:nvSpPr>
      <xdr:spPr bwMode="auto">
        <a:xfrm>
          <a:off x="2162175" y="45596175"/>
          <a:ext cx="276225" cy="5238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9</xdr:col>
      <xdr:colOff>0</xdr:colOff>
      <xdr:row>212</xdr:row>
      <xdr:rowOff>0</xdr:rowOff>
    </xdr:from>
    <xdr:to>
      <xdr:col>9</xdr:col>
      <xdr:colOff>266700</xdr:colOff>
      <xdr:row>213</xdr:row>
      <xdr:rowOff>247650</xdr:rowOff>
    </xdr:to>
    <xdr:sp macro="" textlink="">
      <xdr:nvSpPr>
        <xdr:cNvPr id="22614" name="Text Box 1110"/>
        <xdr:cNvSpPr txBox="1">
          <a:spLocks noChangeArrowheads="1"/>
        </xdr:cNvSpPr>
      </xdr:nvSpPr>
      <xdr:spPr bwMode="auto">
        <a:xfrm>
          <a:off x="2752725" y="45529500"/>
          <a:ext cx="266700" cy="5429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28575</xdr:colOff>
      <xdr:row>212</xdr:row>
      <xdr:rowOff>66675</xdr:rowOff>
    </xdr:from>
    <xdr:to>
      <xdr:col>12</xdr:col>
      <xdr:colOff>9525</xdr:colOff>
      <xdr:row>213</xdr:row>
      <xdr:rowOff>228600</xdr:rowOff>
    </xdr:to>
    <xdr:sp macro="" textlink="">
      <xdr:nvSpPr>
        <xdr:cNvPr id="22616" name="Text Box 1112"/>
        <xdr:cNvSpPr txBox="1">
          <a:spLocks noChangeArrowheads="1"/>
        </xdr:cNvSpPr>
      </xdr:nvSpPr>
      <xdr:spPr bwMode="auto">
        <a:xfrm>
          <a:off x="3438525" y="455961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13</xdr:col>
      <xdr:colOff>0</xdr:colOff>
      <xdr:row>212</xdr:row>
      <xdr:rowOff>0</xdr:rowOff>
    </xdr:from>
    <xdr:to>
      <xdr:col>13</xdr:col>
      <xdr:colOff>266700</xdr:colOff>
      <xdr:row>213</xdr:row>
      <xdr:rowOff>247650</xdr:rowOff>
    </xdr:to>
    <xdr:sp macro="" textlink="">
      <xdr:nvSpPr>
        <xdr:cNvPr id="22620" name="Text Box 1116"/>
        <xdr:cNvSpPr txBox="1">
          <a:spLocks noChangeArrowheads="1"/>
        </xdr:cNvSpPr>
      </xdr:nvSpPr>
      <xdr:spPr bwMode="auto">
        <a:xfrm>
          <a:off x="3981450" y="45529500"/>
          <a:ext cx="266700" cy="5429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13</xdr:col>
      <xdr:colOff>28575</xdr:colOff>
      <xdr:row>212</xdr:row>
      <xdr:rowOff>66675</xdr:rowOff>
    </xdr:from>
    <xdr:to>
      <xdr:col>14</xdr:col>
      <xdr:colOff>9525</xdr:colOff>
      <xdr:row>213</xdr:row>
      <xdr:rowOff>228600</xdr:rowOff>
    </xdr:to>
    <xdr:sp macro="" textlink="">
      <xdr:nvSpPr>
        <xdr:cNvPr id="22621" name="Text Box 1117"/>
        <xdr:cNvSpPr txBox="1">
          <a:spLocks noChangeArrowheads="1"/>
        </xdr:cNvSpPr>
      </xdr:nvSpPr>
      <xdr:spPr bwMode="auto">
        <a:xfrm>
          <a:off x="4010025" y="45596175"/>
          <a:ext cx="27622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15</xdr:col>
      <xdr:colOff>28575</xdr:colOff>
      <xdr:row>212</xdr:row>
      <xdr:rowOff>66675</xdr:rowOff>
    </xdr:from>
    <xdr:to>
      <xdr:col>16</xdr:col>
      <xdr:colOff>0</xdr:colOff>
      <xdr:row>213</xdr:row>
      <xdr:rowOff>228600</xdr:rowOff>
    </xdr:to>
    <xdr:sp macro="" textlink="">
      <xdr:nvSpPr>
        <xdr:cNvPr id="22623" name="Text Box 1119"/>
        <xdr:cNvSpPr txBox="1">
          <a:spLocks noChangeArrowheads="1"/>
        </xdr:cNvSpPr>
      </xdr:nvSpPr>
      <xdr:spPr bwMode="auto">
        <a:xfrm>
          <a:off x="4629150" y="45596175"/>
          <a:ext cx="27622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28575</xdr:colOff>
      <xdr:row>220</xdr:row>
      <xdr:rowOff>66675</xdr:rowOff>
    </xdr:from>
    <xdr:to>
      <xdr:col>2</xdr:col>
      <xdr:colOff>304800</xdr:colOff>
      <xdr:row>222</xdr:row>
      <xdr:rowOff>0</xdr:rowOff>
    </xdr:to>
    <xdr:sp macro="" textlink="">
      <xdr:nvSpPr>
        <xdr:cNvPr id="22626" name="Text Box 1122"/>
        <xdr:cNvSpPr txBox="1">
          <a:spLocks noChangeArrowheads="1"/>
        </xdr:cNvSpPr>
      </xdr:nvSpPr>
      <xdr:spPr bwMode="auto">
        <a:xfrm>
          <a:off x="561975" y="47310675"/>
          <a:ext cx="276225" cy="5238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5</xdr:col>
      <xdr:colOff>0</xdr:colOff>
      <xdr:row>220</xdr:row>
      <xdr:rowOff>47625</xdr:rowOff>
    </xdr:from>
    <xdr:to>
      <xdr:col>5</xdr:col>
      <xdr:colOff>266700</xdr:colOff>
      <xdr:row>221</xdr:row>
      <xdr:rowOff>247650</xdr:rowOff>
    </xdr:to>
    <xdr:sp macro="" textlink="">
      <xdr:nvSpPr>
        <xdr:cNvPr id="22627" name="Text Box 1123"/>
        <xdr:cNvSpPr txBox="1">
          <a:spLocks noChangeArrowheads="1"/>
        </xdr:cNvSpPr>
      </xdr:nvSpPr>
      <xdr:spPr bwMode="auto">
        <a:xfrm>
          <a:off x="1447800" y="4729162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28575</xdr:colOff>
      <xdr:row>220</xdr:row>
      <xdr:rowOff>66675</xdr:rowOff>
    </xdr:from>
    <xdr:to>
      <xdr:col>7</xdr:col>
      <xdr:colOff>304800</xdr:colOff>
      <xdr:row>222</xdr:row>
      <xdr:rowOff>0</xdr:rowOff>
    </xdr:to>
    <xdr:sp macro="" textlink="">
      <xdr:nvSpPr>
        <xdr:cNvPr id="22628" name="Text Box 1124"/>
        <xdr:cNvSpPr txBox="1">
          <a:spLocks noChangeArrowheads="1"/>
        </xdr:cNvSpPr>
      </xdr:nvSpPr>
      <xdr:spPr bwMode="auto">
        <a:xfrm>
          <a:off x="2162175" y="47310675"/>
          <a:ext cx="276225" cy="5238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9</xdr:col>
      <xdr:colOff>0</xdr:colOff>
      <xdr:row>220</xdr:row>
      <xdr:rowOff>0</xdr:rowOff>
    </xdr:from>
    <xdr:to>
      <xdr:col>9</xdr:col>
      <xdr:colOff>266700</xdr:colOff>
      <xdr:row>221</xdr:row>
      <xdr:rowOff>247650</xdr:rowOff>
    </xdr:to>
    <xdr:sp macro="" textlink="">
      <xdr:nvSpPr>
        <xdr:cNvPr id="22629" name="Text Box 1125"/>
        <xdr:cNvSpPr txBox="1">
          <a:spLocks noChangeArrowheads="1"/>
        </xdr:cNvSpPr>
      </xdr:nvSpPr>
      <xdr:spPr bwMode="auto">
        <a:xfrm>
          <a:off x="2752725" y="47244000"/>
          <a:ext cx="266700" cy="5429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28575</xdr:colOff>
      <xdr:row>220</xdr:row>
      <xdr:rowOff>66675</xdr:rowOff>
    </xdr:from>
    <xdr:to>
      <xdr:col>12</xdr:col>
      <xdr:colOff>9525</xdr:colOff>
      <xdr:row>221</xdr:row>
      <xdr:rowOff>228600</xdr:rowOff>
    </xdr:to>
    <xdr:sp macro="" textlink="">
      <xdr:nvSpPr>
        <xdr:cNvPr id="22630" name="Text Box 1126"/>
        <xdr:cNvSpPr txBox="1">
          <a:spLocks noChangeArrowheads="1"/>
        </xdr:cNvSpPr>
      </xdr:nvSpPr>
      <xdr:spPr bwMode="auto">
        <a:xfrm>
          <a:off x="3438525" y="473106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13</xdr:col>
      <xdr:colOff>0</xdr:colOff>
      <xdr:row>220</xdr:row>
      <xdr:rowOff>0</xdr:rowOff>
    </xdr:from>
    <xdr:to>
      <xdr:col>13</xdr:col>
      <xdr:colOff>266700</xdr:colOff>
      <xdr:row>221</xdr:row>
      <xdr:rowOff>247650</xdr:rowOff>
    </xdr:to>
    <xdr:sp macro="" textlink="">
      <xdr:nvSpPr>
        <xdr:cNvPr id="22631" name="Text Box 1127"/>
        <xdr:cNvSpPr txBox="1">
          <a:spLocks noChangeArrowheads="1"/>
        </xdr:cNvSpPr>
      </xdr:nvSpPr>
      <xdr:spPr bwMode="auto">
        <a:xfrm>
          <a:off x="3981450" y="47244000"/>
          <a:ext cx="266700" cy="5429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13</xdr:col>
      <xdr:colOff>28575</xdr:colOff>
      <xdr:row>220</xdr:row>
      <xdr:rowOff>66675</xdr:rowOff>
    </xdr:from>
    <xdr:to>
      <xdr:col>14</xdr:col>
      <xdr:colOff>9525</xdr:colOff>
      <xdr:row>221</xdr:row>
      <xdr:rowOff>228600</xdr:rowOff>
    </xdr:to>
    <xdr:sp macro="" textlink="">
      <xdr:nvSpPr>
        <xdr:cNvPr id="22632" name="Text Box 1128"/>
        <xdr:cNvSpPr txBox="1">
          <a:spLocks noChangeArrowheads="1"/>
        </xdr:cNvSpPr>
      </xdr:nvSpPr>
      <xdr:spPr bwMode="auto">
        <a:xfrm>
          <a:off x="4010025" y="47310675"/>
          <a:ext cx="27622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15</xdr:col>
      <xdr:colOff>28575</xdr:colOff>
      <xdr:row>220</xdr:row>
      <xdr:rowOff>66675</xdr:rowOff>
    </xdr:from>
    <xdr:to>
      <xdr:col>16</xdr:col>
      <xdr:colOff>0</xdr:colOff>
      <xdr:row>221</xdr:row>
      <xdr:rowOff>228600</xdr:rowOff>
    </xdr:to>
    <xdr:sp macro="" textlink="">
      <xdr:nvSpPr>
        <xdr:cNvPr id="22633" name="Text Box 1129"/>
        <xdr:cNvSpPr txBox="1">
          <a:spLocks noChangeArrowheads="1"/>
        </xdr:cNvSpPr>
      </xdr:nvSpPr>
      <xdr:spPr bwMode="auto">
        <a:xfrm>
          <a:off x="4629150" y="47310675"/>
          <a:ext cx="27622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13</xdr:col>
      <xdr:colOff>28575</xdr:colOff>
      <xdr:row>212</xdr:row>
      <xdr:rowOff>66675</xdr:rowOff>
    </xdr:from>
    <xdr:to>
      <xdr:col>14</xdr:col>
      <xdr:colOff>9525</xdr:colOff>
      <xdr:row>213</xdr:row>
      <xdr:rowOff>228600</xdr:rowOff>
    </xdr:to>
    <xdr:sp macro="" textlink="">
      <xdr:nvSpPr>
        <xdr:cNvPr id="22646" name="Text Box 1142"/>
        <xdr:cNvSpPr txBox="1">
          <a:spLocks noChangeArrowheads="1"/>
        </xdr:cNvSpPr>
      </xdr:nvSpPr>
      <xdr:spPr bwMode="auto">
        <a:xfrm>
          <a:off x="4010025" y="45596175"/>
          <a:ext cx="27622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28575</xdr:colOff>
      <xdr:row>228</xdr:row>
      <xdr:rowOff>66675</xdr:rowOff>
    </xdr:from>
    <xdr:to>
      <xdr:col>2</xdr:col>
      <xdr:colOff>304800</xdr:colOff>
      <xdr:row>230</xdr:row>
      <xdr:rowOff>0</xdr:rowOff>
    </xdr:to>
    <xdr:sp macro="" textlink="">
      <xdr:nvSpPr>
        <xdr:cNvPr id="22649" name="Text Box 1145"/>
        <xdr:cNvSpPr txBox="1">
          <a:spLocks noChangeArrowheads="1"/>
        </xdr:cNvSpPr>
      </xdr:nvSpPr>
      <xdr:spPr bwMode="auto">
        <a:xfrm>
          <a:off x="561975" y="49025175"/>
          <a:ext cx="276225" cy="5238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5</xdr:col>
      <xdr:colOff>0</xdr:colOff>
      <xdr:row>228</xdr:row>
      <xdr:rowOff>47625</xdr:rowOff>
    </xdr:from>
    <xdr:to>
      <xdr:col>5</xdr:col>
      <xdr:colOff>266700</xdr:colOff>
      <xdr:row>229</xdr:row>
      <xdr:rowOff>247650</xdr:rowOff>
    </xdr:to>
    <xdr:sp macro="" textlink="">
      <xdr:nvSpPr>
        <xdr:cNvPr id="22650" name="Text Box 1146"/>
        <xdr:cNvSpPr txBox="1">
          <a:spLocks noChangeArrowheads="1"/>
        </xdr:cNvSpPr>
      </xdr:nvSpPr>
      <xdr:spPr bwMode="auto">
        <a:xfrm>
          <a:off x="1447800" y="4900612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28575</xdr:colOff>
      <xdr:row>228</xdr:row>
      <xdr:rowOff>66675</xdr:rowOff>
    </xdr:from>
    <xdr:to>
      <xdr:col>7</xdr:col>
      <xdr:colOff>304800</xdr:colOff>
      <xdr:row>230</xdr:row>
      <xdr:rowOff>0</xdr:rowOff>
    </xdr:to>
    <xdr:sp macro="" textlink="">
      <xdr:nvSpPr>
        <xdr:cNvPr id="22651" name="Text Box 1147"/>
        <xdr:cNvSpPr txBox="1">
          <a:spLocks noChangeArrowheads="1"/>
        </xdr:cNvSpPr>
      </xdr:nvSpPr>
      <xdr:spPr bwMode="auto">
        <a:xfrm>
          <a:off x="2162175" y="49025175"/>
          <a:ext cx="276225" cy="5238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9</xdr:col>
      <xdr:colOff>0</xdr:colOff>
      <xdr:row>228</xdr:row>
      <xdr:rowOff>0</xdr:rowOff>
    </xdr:from>
    <xdr:to>
      <xdr:col>9</xdr:col>
      <xdr:colOff>266700</xdr:colOff>
      <xdr:row>229</xdr:row>
      <xdr:rowOff>247650</xdr:rowOff>
    </xdr:to>
    <xdr:sp macro="" textlink="">
      <xdr:nvSpPr>
        <xdr:cNvPr id="22652" name="Text Box 1148"/>
        <xdr:cNvSpPr txBox="1">
          <a:spLocks noChangeArrowheads="1"/>
        </xdr:cNvSpPr>
      </xdr:nvSpPr>
      <xdr:spPr bwMode="auto">
        <a:xfrm>
          <a:off x="2752725" y="48958500"/>
          <a:ext cx="266700" cy="5429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28575</xdr:colOff>
      <xdr:row>228</xdr:row>
      <xdr:rowOff>66675</xdr:rowOff>
    </xdr:from>
    <xdr:to>
      <xdr:col>12</xdr:col>
      <xdr:colOff>9525</xdr:colOff>
      <xdr:row>229</xdr:row>
      <xdr:rowOff>228600</xdr:rowOff>
    </xdr:to>
    <xdr:sp macro="" textlink="">
      <xdr:nvSpPr>
        <xdr:cNvPr id="22653" name="Text Box 1149"/>
        <xdr:cNvSpPr txBox="1">
          <a:spLocks noChangeArrowheads="1"/>
        </xdr:cNvSpPr>
      </xdr:nvSpPr>
      <xdr:spPr bwMode="auto">
        <a:xfrm>
          <a:off x="3438525" y="490251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13</xdr:col>
      <xdr:colOff>0</xdr:colOff>
      <xdr:row>228</xdr:row>
      <xdr:rowOff>0</xdr:rowOff>
    </xdr:from>
    <xdr:to>
      <xdr:col>13</xdr:col>
      <xdr:colOff>266700</xdr:colOff>
      <xdr:row>229</xdr:row>
      <xdr:rowOff>247650</xdr:rowOff>
    </xdr:to>
    <xdr:sp macro="" textlink="">
      <xdr:nvSpPr>
        <xdr:cNvPr id="22654" name="Text Box 1150"/>
        <xdr:cNvSpPr txBox="1">
          <a:spLocks noChangeArrowheads="1"/>
        </xdr:cNvSpPr>
      </xdr:nvSpPr>
      <xdr:spPr bwMode="auto">
        <a:xfrm>
          <a:off x="3981450" y="48958500"/>
          <a:ext cx="266700" cy="5429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13</xdr:col>
      <xdr:colOff>28575</xdr:colOff>
      <xdr:row>228</xdr:row>
      <xdr:rowOff>66675</xdr:rowOff>
    </xdr:from>
    <xdr:to>
      <xdr:col>14</xdr:col>
      <xdr:colOff>9525</xdr:colOff>
      <xdr:row>229</xdr:row>
      <xdr:rowOff>228600</xdr:rowOff>
    </xdr:to>
    <xdr:sp macro="" textlink="">
      <xdr:nvSpPr>
        <xdr:cNvPr id="22655" name="Text Box 1151"/>
        <xdr:cNvSpPr txBox="1">
          <a:spLocks noChangeArrowheads="1"/>
        </xdr:cNvSpPr>
      </xdr:nvSpPr>
      <xdr:spPr bwMode="auto">
        <a:xfrm>
          <a:off x="4010025" y="49025175"/>
          <a:ext cx="27622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15</xdr:col>
      <xdr:colOff>28575</xdr:colOff>
      <xdr:row>228</xdr:row>
      <xdr:rowOff>66675</xdr:rowOff>
    </xdr:from>
    <xdr:to>
      <xdr:col>16</xdr:col>
      <xdr:colOff>0</xdr:colOff>
      <xdr:row>229</xdr:row>
      <xdr:rowOff>228600</xdr:rowOff>
    </xdr:to>
    <xdr:sp macro="" textlink="">
      <xdr:nvSpPr>
        <xdr:cNvPr id="22656" name="Text Box 1152"/>
        <xdr:cNvSpPr txBox="1">
          <a:spLocks noChangeArrowheads="1"/>
        </xdr:cNvSpPr>
      </xdr:nvSpPr>
      <xdr:spPr bwMode="auto">
        <a:xfrm>
          <a:off x="4629150" y="49025175"/>
          <a:ext cx="27622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28575</xdr:colOff>
      <xdr:row>236</xdr:row>
      <xdr:rowOff>66675</xdr:rowOff>
    </xdr:from>
    <xdr:to>
      <xdr:col>2</xdr:col>
      <xdr:colOff>304800</xdr:colOff>
      <xdr:row>238</xdr:row>
      <xdr:rowOff>0</xdr:rowOff>
    </xdr:to>
    <xdr:sp macro="" textlink="">
      <xdr:nvSpPr>
        <xdr:cNvPr id="22667" name="Text Box 1163"/>
        <xdr:cNvSpPr txBox="1">
          <a:spLocks noChangeArrowheads="1"/>
        </xdr:cNvSpPr>
      </xdr:nvSpPr>
      <xdr:spPr bwMode="auto">
        <a:xfrm>
          <a:off x="561975" y="50739675"/>
          <a:ext cx="276225" cy="5238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5</xdr:col>
      <xdr:colOff>0</xdr:colOff>
      <xdr:row>236</xdr:row>
      <xdr:rowOff>47625</xdr:rowOff>
    </xdr:from>
    <xdr:to>
      <xdr:col>5</xdr:col>
      <xdr:colOff>266700</xdr:colOff>
      <xdr:row>237</xdr:row>
      <xdr:rowOff>247650</xdr:rowOff>
    </xdr:to>
    <xdr:sp macro="" textlink="">
      <xdr:nvSpPr>
        <xdr:cNvPr id="22668" name="Text Box 1164"/>
        <xdr:cNvSpPr txBox="1">
          <a:spLocks noChangeArrowheads="1"/>
        </xdr:cNvSpPr>
      </xdr:nvSpPr>
      <xdr:spPr bwMode="auto">
        <a:xfrm>
          <a:off x="1447800" y="5072062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28575</xdr:colOff>
      <xdr:row>236</xdr:row>
      <xdr:rowOff>66675</xdr:rowOff>
    </xdr:from>
    <xdr:to>
      <xdr:col>7</xdr:col>
      <xdr:colOff>304800</xdr:colOff>
      <xdr:row>238</xdr:row>
      <xdr:rowOff>0</xdr:rowOff>
    </xdr:to>
    <xdr:sp macro="" textlink="">
      <xdr:nvSpPr>
        <xdr:cNvPr id="22669" name="Text Box 1165"/>
        <xdr:cNvSpPr txBox="1">
          <a:spLocks noChangeArrowheads="1"/>
        </xdr:cNvSpPr>
      </xdr:nvSpPr>
      <xdr:spPr bwMode="auto">
        <a:xfrm>
          <a:off x="2162175" y="50739675"/>
          <a:ext cx="276225" cy="5238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9</xdr:col>
      <xdr:colOff>0</xdr:colOff>
      <xdr:row>236</xdr:row>
      <xdr:rowOff>0</xdr:rowOff>
    </xdr:from>
    <xdr:to>
      <xdr:col>9</xdr:col>
      <xdr:colOff>266700</xdr:colOff>
      <xdr:row>237</xdr:row>
      <xdr:rowOff>247650</xdr:rowOff>
    </xdr:to>
    <xdr:sp macro="" textlink="">
      <xdr:nvSpPr>
        <xdr:cNvPr id="22670" name="Text Box 1166"/>
        <xdr:cNvSpPr txBox="1">
          <a:spLocks noChangeArrowheads="1"/>
        </xdr:cNvSpPr>
      </xdr:nvSpPr>
      <xdr:spPr bwMode="auto">
        <a:xfrm>
          <a:off x="2752725" y="50673000"/>
          <a:ext cx="266700" cy="5429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28575</xdr:colOff>
      <xdr:row>236</xdr:row>
      <xdr:rowOff>66675</xdr:rowOff>
    </xdr:from>
    <xdr:to>
      <xdr:col>12</xdr:col>
      <xdr:colOff>9525</xdr:colOff>
      <xdr:row>237</xdr:row>
      <xdr:rowOff>228600</xdr:rowOff>
    </xdr:to>
    <xdr:sp macro="" textlink="">
      <xdr:nvSpPr>
        <xdr:cNvPr id="22671" name="Text Box 1167"/>
        <xdr:cNvSpPr txBox="1">
          <a:spLocks noChangeArrowheads="1"/>
        </xdr:cNvSpPr>
      </xdr:nvSpPr>
      <xdr:spPr bwMode="auto">
        <a:xfrm>
          <a:off x="3438525" y="507396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13</xdr:col>
      <xdr:colOff>0</xdr:colOff>
      <xdr:row>236</xdr:row>
      <xdr:rowOff>0</xdr:rowOff>
    </xdr:from>
    <xdr:to>
      <xdr:col>13</xdr:col>
      <xdr:colOff>266700</xdr:colOff>
      <xdr:row>237</xdr:row>
      <xdr:rowOff>247650</xdr:rowOff>
    </xdr:to>
    <xdr:sp macro="" textlink="">
      <xdr:nvSpPr>
        <xdr:cNvPr id="22672" name="Text Box 1168"/>
        <xdr:cNvSpPr txBox="1">
          <a:spLocks noChangeArrowheads="1"/>
        </xdr:cNvSpPr>
      </xdr:nvSpPr>
      <xdr:spPr bwMode="auto">
        <a:xfrm>
          <a:off x="3981450" y="50673000"/>
          <a:ext cx="266700" cy="5429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13</xdr:col>
      <xdr:colOff>28575</xdr:colOff>
      <xdr:row>236</xdr:row>
      <xdr:rowOff>66675</xdr:rowOff>
    </xdr:from>
    <xdr:to>
      <xdr:col>14</xdr:col>
      <xdr:colOff>9525</xdr:colOff>
      <xdr:row>237</xdr:row>
      <xdr:rowOff>228600</xdr:rowOff>
    </xdr:to>
    <xdr:sp macro="" textlink="">
      <xdr:nvSpPr>
        <xdr:cNvPr id="22673" name="Text Box 1169"/>
        <xdr:cNvSpPr txBox="1">
          <a:spLocks noChangeArrowheads="1"/>
        </xdr:cNvSpPr>
      </xdr:nvSpPr>
      <xdr:spPr bwMode="auto">
        <a:xfrm>
          <a:off x="4010025" y="50739675"/>
          <a:ext cx="27622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15</xdr:col>
      <xdr:colOff>28575</xdr:colOff>
      <xdr:row>236</xdr:row>
      <xdr:rowOff>66675</xdr:rowOff>
    </xdr:from>
    <xdr:to>
      <xdr:col>16</xdr:col>
      <xdr:colOff>0</xdr:colOff>
      <xdr:row>237</xdr:row>
      <xdr:rowOff>228600</xdr:rowOff>
    </xdr:to>
    <xdr:sp macro="" textlink="">
      <xdr:nvSpPr>
        <xdr:cNvPr id="22674" name="Text Box 1170"/>
        <xdr:cNvSpPr txBox="1">
          <a:spLocks noChangeArrowheads="1"/>
        </xdr:cNvSpPr>
      </xdr:nvSpPr>
      <xdr:spPr bwMode="auto">
        <a:xfrm>
          <a:off x="4629150" y="50739675"/>
          <a:ext cx="27622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28575</xdr:colOff>
      <xdr:row>244</xdr:row>
      <xdr:rowOff>66675</xdr:rowOff>
    </xdr:from>
    <xdr:to>
      <xdr:col>2</xdr:col>
      <xdr:colOff>304800</xdr:colOff>
      <xdr:row>246</xdr:row>
      <xdr:rowOff>0</xdr:rowOff>
    </xdr:to>
    <xdr:sp macro="" textlink="">
      <xdr:nvSpPr>
        <xdr:cNvPr id="22685" name="Text Box 1181"/>
        <xdr:cNvSpPr txBox="1">
          <a:spLocks noChangeArrowheads="1"/>
        </xdr:cNvSpPr>
      </xdr:nvSpPr>
      <xdr:spPr bwMode="auto">
        <a:xfrm>
          <a:off x="561975" y="52454175"/>
          <a:ext cx="276225" cy="5238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5</xdr:col>
      <xdr:colOff>0</xdr:colOff>
      <xdr:row>244</xdr:row>
      <xdr:rowOff>47625</xdr:rowOff>
    </xdr:from>
    <xdr:to>
      <xdr:col>5</xdr:col>
      <xdr:colOff>266700</xdr:colOff>
      <xdr:row>245</xdr:row>
      <xdr:rowOff>247650</xdr:rowOff>
    </xdr:to>
    <xdr:sp macro="" textlink="">
      <xdr:nvSpPr>
        <xdr:cNvPr id="22686" name="Text Box 1182"/>
        <xdr:cNvSpPr txBox="1">
          <a:spLocks noChangeArrowheads="1"/>
        </xdr:cNvSpPr>
      </xdr:nvSpPr>
      <xdr:spPr bwMode="auto">
        <a:xfrm>
          <a:off x="1447800" y="5243512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28575</xdr:colOff>
      <xdr:row>244</xdr:row>
      <xdr:rowOff>66675</xdr:rowOff>
    </xdr:from>
    <xdr:to>
      <xdr:col>7</xdr:col>
      <xdr:colOff>304800</xdr:colOff>
      <xdr:row>246</xdr:row>
      <xdr:rowOff>0</xdr:rowOff>
    </xdr:to>
    <xdr:sp macro="" textlink="">
      <xdr:nvSpPr>
        <xdr:cNvPr id="22687" name="Text Box 1183"/>
        <xdr:cNvSpPr txBox="1">
          <a:spLocks noChangeArrowheads="1"/>
        </xdr:cNvSpPr>
      </xdr:nvSpPr>
      <xdr:spPr bwMode="auto">
        <a:xfrm>
          <a:off x="2162175" y="52454175"/>
          <a:ext cx="276225" cy="5238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9</xdr:col>
      <xdr:colOff>0</xdr:colOff>
      <xdr:row>244</xdr:row>
      <xdr:rowOff>0</xdr:rowOff>
    </xdr:from>
    <xdr:to>
      <xdr:col>9</xdr:col>
      <xdr:colOff>266700</xdr:colOff>
      <xdr:row>245</xdr:row>
      <xdr:rowOff>247650</xdr:rowOff>
    </xdr:to>
    <xdr:sp macro="" textlink="">
      <xdr:nvSpPr>
        <xdr:cNvPr id="22688" name="Text Box 1184"/>
        <xdr:cNvSpPr txBox="1">
          <a:spLocks noChangeArrowheads="1"/>
        </xdr:cNvSpPr>
      </xdr:nvSpPr>
      <xdr:spPr bwMode="auto">
        <a:xfrm>
          <a:off x="2752725" y="52387500"/>
          <a:ext cx="266700" cy="5429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28575</xdr:colOff>
      <xdr:row>244</xdr:row>
      <xdr:rowOff>66675</xdr:rowOff>
    </xdr:from>
    <xdr:to>
      <xdr:col>12</xdr:col>
      <xdr:colOff>9525</xdr:colOff>
      <xdr:row>245</xdr:row>
      <xdr:rowOff>228600</xdr:rowOff>
    </xdr:to>
    <xdr:sp macro="" textlink="">
      <xdr:nvSpPr>
        <xdr:cNvPr id="22689" name="Text Box 1185"/>
        <xdr:cNvSpPr txBox="1">
          <a:spLocks noChangeArrowheads="1"/>
        </xdr:cNvSpPr>
      </xdr:nvSpPr>
      <xdr:spPr bwMode="auto">
        <a:xfrm>
          <a:off x="3438525" y="524541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13</xdr:col>
      <xdr:colOff>0</xdr:colOff>
      <xdr:row>244</xdr:row>
      <xdr:rowOff>0</xdr:rowOff>
    </xdr:from>
    <xdr:to>
      <xdr:col>13</xdr:col>
      <xdr:colOff>266700</xdr:colOff>
      <xdr:row>245</xdr:row>
      <xdr:rowOff>247650</xdr:rowOff>
    </xdr:to>
    <xdr:sp macro="" textlink="">
      <xdr:nvSpPr>
        <xdr:cNvPr id="22690" name="Text Box 1186"/>
        <xdr:cNvSpPr txBox="1">
          <a:spLocks noChangeArrowheads="1"/>
        </xdr:cNvSpPr>
      </xdr:nvSpPr>
      <xdr:spPr bwMode="auto">
        <a:xfrm>
          <a:off x="3981450" y="52387500"/>
          <a:ext cx="266700" cy="5429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13</xdr:col>
      <xdr:colOff>28575</xdr:colOff>
      <xdr:row>244</xdr:row>
      <xdr:rowOff>66675</xdr:rowOff>
    </xdr:from>
    <xdr:to>
      <xdr:col>14</xdr:col>
      <xdr:colOff>9525</xdr:colOff>
      <xdr:row>245</xdr:row>
      <xdr:rowOff>228600</xdr:rowOff>
    </xdr:to>
    <xdr:sp macro="" textlink="">
      <xdr:nvSpPr>
        <xdr:cNvPr id="22691" name="Text Box 1187"/>
        <xdr:cNvSpPr txBox="1">
          <a:spLocks noChangeArrowheads="1"/>
        </xdr:cNvSpPr>
      </xdr:nvSpPr>
      <xdr:spPr bwMode="auto">
        <a:xfrm>
          <a:off x="4010025" y="52454175"/>
          <a:ext cx="27622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15</xdr:col>
      <xdr:colOff>28575</xdr:colOff>
      <xdr:row>244</xdr:row>
      <xdr:rowOff>66675</xdr:rowOff>
    </xdr:from>
    <xdr:to>
      <xdr:col>16</xdr:col>
      <xdr:colOff>0</xdr:colOff>
      <xdr:row>245</xdr:row>
      <xdr:rowOff>228600</xdr:rowOff>
    </xdr:to>
    <xdr:sp macro="" textlink="">
      <xdr:nvSpPr>
        <xdr:cNvPr id="22692" name="Text Box 1188"/>
        <xdr:cNvSpPr txBox="1">
          <a:spLocks noChangeArrowheads="1"/>
        </xdr:cNvSpPr>
      </xdr:nvSpPr>
      <xdr:spPr bwMode="auto">
        <a:xfrm>
          <a:off x="4629150" y="52454175"/>
          <a:ext cx="27622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28575</xdr:colOff>
      <xdr:row>252</xdr:row>
      <xdr:rowOff>66675</xdr:rowOff>
    </xdr:from>
    <xdr:to>
      <xdr:col>2</xdr:col>
      <xdr:colOff>304800</xdr:colOff>
      <xdr:row>254</xdr:row>
      <xdr:rowOff>0</xdr:rowOff>
    </xdr:to>
    <xdr:sp macro="" textlink="">
      <xdr:nvSpPr>
        <xdr:cNvPr id="22703" name="Text Box 1199"/>
        <xdr:cNvSpPr txBox="1">
          <a:spLocks noChangeArrowheads="1"/>
        </xdr:cNvSpPr>
      </xdr:nvSpPr>
      <xdr:spPr bwMode="auto">
        <a:xfrm>
          <a:off x="561975" y="54168675"/>
          <a:ext cx="276225" cy="5238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5</xdr:col>
      <xdr:colOff>0</xdr:colOff>
      <xdr:row>252</xdr:row>
      <xdr:rowOff>47625</xdr:rowOff>
    </xdr:from>
    <xdr:to>
      <xdr:col>5</xdr:col>
      <xdr:colOff>266700</xdr:colOff>
      <xdr:row>253</xdr:row>
      <xdr:rowOff>247650</xdr:rowOff>
    </xdr:to>
    <xdr:sp macro="" textlink="">
      <xdr:nvSpPr>
        <xdr:cNvPr id="22704" name="Text Box 1200"/>
        <xdr:cNvSpPr txBox="1">
          <a:spLocks noChangeArrowheads="1"/>
        </xdr:cNvSpPr>
      </xdr:nvSpPr>
      <xdr:spPr bwMode="auto">
        <a:xfrm>
          <a:off x="1447800" y="5414962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28575</xdr:colOff>
      <xdr:row>252</xdr:row>
      <xdr:rowOff>66675</xdr:rowOff>
    </xdr:from>
    <xdr:to>
      <xdr:col>7</xdr:col>
      <xdr:colOff>304800</xdr:colOff>
      <xdr:row>254</xdr:row>
      <xdr:rowOff>0</xdr:rowOff>
    </xdr:to>
    <xdr:sp macro="" textlink="">
      <xdr:nvSpPr>
        <xdr:cNvPr id="22705" name="Text Box 1201"/>
        <xdr:cNvSpPr txBox="1">
          <a:spLocks noChangeArrowheads="1"/>
        </xdr:cNvSpPr>
      </xdr:nvSpPr>
      <xdr:spPr bwMode="auto">
        <a:xfrm>
          <a:off x="2162175" y="54168675"/>
          <a:ext cx="276225" cy="5238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9</xdr:col>
      <xdr:colOff>0</xdr:colOff>
      <xdr:row>252</xdr:row>
      <xdr:rowOff>0</xdr:rowOff>
    </xdr:from>
    <xdr:to>
      <xdr:col>9</xdr:col>
      <xdr:colOff>266700</xdr:colOff>
      <xdr:row>253</xdr:row>
      <xdr:rowOff>247650</xdr:rowOff>
    </xdr:to>
    <xdr:sp macro="" textlink="">
      <xdr:nvSpPr>
        <xdr:cNvPr id="22706" name="Text Box 1202"/>
        <xdr:cNvSpPr txBox="1">
          <a:spLocks noChangeArrowheads="1"/>
        </xdr:cNvSpPr>
      </xdr:nvSpPr>
      <xdr:spPr bwMode="auto">
        <a:xfrm>
          <a:off x="2752725" y="54102000"/>
          <a:ext cx="266700" cy="5429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28575</xdr:colOff>
      <xdr:row>252</xdr:row>
      <xdr:rowOff>66675</xdr:rowOff>
    </xdr:from>
    <xdr:to>
      <xdr:col>12</xdr:col>
      <xdr:colOff>9525</xdr:colOff>
      <xdr:row>253</xdr:row>
      <xdr:rowOff>228600</xdr:rowOff>
    </xdr:to>
    <xdr:sp macro="" textlink="">
      <xdr:nvSpPr>
        <xdr:cNvPr id="22707" name="Text Box 1203"/>
        <xdr:cNvSpPr txBox="1">
          <a:spLocks noChangeArrowheads="1"/>
        </xdr:cNvSpPr>
      </xdr:nvSpPr>
      <xdr:spPr bwMode="auto">
        <a:xfrm>
          <a:off x="3438525" y="541686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13</xdr:col>
      <xdr:colOff>0</xdr:colOff>
      <xdr:row>252</xdr:row>
      <xdr:rowOff>0</xdr:rowOff>
    </xdr:from>
    <xdr:to>
      <xdr:col>13</xdr:col>
      <xdr:colOff>266700</xdr:colOff>
      <xdr:row>253</xdr:row>
      <xdr:rowOff>247650</xdr:rowOff>
    </xdr:to>
    <xdr:sp macro="" textlink="">
      <xdr:nvSpPr>
        <xdr:cNvPr id="22708" name="Text Box 1204"/>
        <xdr:cNvSpPr txBox="1">
          <a:spLocks noChangeArrowheads="1"/>
        </xdr:cNvSpPr>
      </xdr:nvSpPr>
      <xdr:spPr bwMode="auto">
        <a:xfrm>
          <a:off x="3981450" y="54102000"/>
          <a:ext cx="266700" cy="5429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13</xdr:col>
      <xdr:colOff>28575</xdr:colOff>
      <xdr:row>252</xdr:row>
      <xdr:rowOff>66675</xdr:rowOff>
    </xdr:from>
    <xdr:to>
      <xdr:col>14</xdr:col>
      <xdr:colOff>9525</xdr:colOff>
      <xdr:row>253</xdr:row>
      <xdr:rowOff>228600</xdr:rowOff>
    </xdr:to>
    <xdr:sp macro="" textlink="">
      <xdr:nvSpPr>
        <xdr:cNvPr id="22709" name="Text Box 1205"/>
        <xdr:cNvSpPr txBox="1">
          <a:spLocks noChangeArrowheads="1"/>
        </xdr:cNvSpPr>
      </xdr:nvSpPr>
      <xdr:spPr bwMode="auto">
        <a:xfrm>
          <a:off x="4010025" y="54168675"/>
          <a:ext cx="27622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28575</xdr:colOff>
      <xdr:row>269</xdr:row>
      <xdr:rowOff>76200</xdr:rowOff>
    </xdr:from>
    <xdr:to>
      <xdr:col>4</xdr:col>
      <xdr:colOff>0</xdr:colOff>
      <xdr:row>270</xdr:row>
      <xdr:rowOff>247650</xdr:rowOff>
    </xdr:to>
    <xdr:sp macro="" textlink="">
      <xdr:nvSpPr>
        <xdr:cNvPr id="22721" name="Text Box 1217"/>
        <xdr:cNvSpPr txBox="1">
          <a:spLocks noChangeArrowheads="1"/>
        </xdr:cNvSpPr>
      </xdr:nvSpPr>
      <xdr:spPr bwMode="auto">
        <a:xfrm>
          <a:off x="876300" y="55892700"/>
          <a:ext cx="276225" cy="4667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4</xdr:col>
      <xdr:colOff>238125</xdr:colOff>
      <xdr:row>269</xdr:row>
      <xdr:rowOff>57150</xdr:rowOff>
    </xdr:from>
    <xdr:to>
      <xdr:col>5</xdr:col>
      <xdr:colOff>209550</xdr:colOff>
      <xdr:row>270</xdr:row>
      <xdr:rowOff>266700</xdr:rowOff>
    </xdr:to>
    <xdr:sp macro="" textlink="">
      <xdr:nvSpPr>
        <xdr:cNvPr id="22722" name="Text Box 1218"/>
        <xdr:cNvSpPr txBox="1">
          <a:spLocks noChangeArrowheads="1"/>
        </xdr:cNvSpPr>
      </xdr:nvSpPr>
      <xdr:spPr bwMode="auto">
        <a:xfrm>
          <a:off x="1390650" y="55873650"/>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28575</xdr:colOff>
      <xdr:row>269</xdr:row>
      <xdr:rowOff>66675</xdr:rowOff>
    </xdr:from>
    <xdr:to>
      <xdr:col>7</xdr:col>
      <xdr:colOff>276225</xdr:colOff>
      <xdr:row>270</xdr:row>
      <xdr:rowOff>228600</xdr:rowOff>
    </xdr:to>
    <xdr:sp macro="" textlink="">
      <xdr:nvSpPr>
        <xdr:cNvPr id="22724" name="Text Box 1220"/>
        <xdr:cNvSpPr txBox="1">
          <a:spLocks noChangeArrowheads="1"/>
        </xdr:cNvSpPr>
      </xdr:nvSpPr>
      <xdr:spPr bwMode="auto">
        <a:xfrm>
          <a:off x="2162175" y="558831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7</xdr:col>
      <xdr:colOff>28575</xdr:colOff>
      <xdr:row>269</xdr:row>
      <xdr:rowOff>66675</xdr:rowOff>
    </xdr:from>
    <xdr:to>
      <xdr:col>8</xdr:col>
      <xdr:colOff>9525</xdr:colOff>
      <xdr:row>270</xdr:row>
      <xdr:rowOff>228600</xdr:rowOff>
    </xdr:to>
    <xdr:sp macro="" textlink="">
      <xdr:nvSpPr>
        <xdr:cNvPr id="22725" name="Text Box 1221"/>
        <xdr:cNvSpPr txBox="1">
          <a:spLocks noChangeArrowheads="1"/>
        </xdr:cNvSpPr>
      </xdr:nvSpPr>
      <xdr:spPr bwMode="auto">
        <a:xfrm>
          <a:off x="2162175" y="5588317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9</xdr:col>
      <xdr:colOff>57150</xdr:colOff>
      <xdr:row>269</xdr:row>
      <xdr:rowOff>38100</xdr:rowOff>
    </xdr:from>
    <xdr:to>
      <xdr:col>10</xdr:col>
      <xdr:colOff>9525</xdr:colOff>
      <xdr:row>270</xdr:row>
      <xdr:rowOff>247650</xdr:rowOff>
    </xdr:to>
    <xdr:sp macro="" textlink="">
      <xdr:nvSpPr>
        <xdr:cNvPr id="22727" name="Text Box 1223"/>
        <xdr:cNvSpPr txBox="1">
          <a:spLocks noChangeArrowheads="1"/>
        </xdr:cNvSpPr>
      </xdr:nvSpPr>
      <xdr:spPr bwMode="auto">
        <a:xfrm>
          <a:off x="2809875" y="55854600"/>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28575</xdr:colOff>
      <xdr:row>269</xdr:row>
      <xdr:rowOff>66675</xdr:rowOff>
    </xdr:from>
    <xdr:to>
      <xdr:col>10</xdr:col>
      <xdr:colOff>9525</xdr:colOff>
      <xdr:row>270</xdr:row>
      <xdr:rowOff>228600</xdr:rowOff>
    </xdr:to>
    <xdr:sp macro="" textlink="">
      <xdr:nvSpPr>
        <xdr:cNvPr id="22728" name="Text Box 1224"/>
        <xdr:cNvSpPr txBox="1">
          <a:spLocks noChangeArrowheads="1"/>
        </xdr:cNvSpPr>
      </xdr:nvSpPr>
      <xdr:spPr bwMode="auto">
        <a:xfrm>
          <a:off x="2781300" y="55883175"/>
          <a:ext cx="29527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28575</xdr:colOff>
      <xdr:row>277</xdr:row>
      <xdr:rowOff>76200</xdr:rowOff>
    </xdr:from>
    <xdr:to>
      <xdr:col>4</xdr:col>
      <xdr:colOff>0</xdr:colOff>
      <xdr:row>278</xdr:row>
      <xdr:rowOff>247650</xdr:rowOff>
    </xdr:to>
    <xdr:sp macro="" textlink="">
      <xdr:nvSpPr>
        <xdr:cNvPr id="22730" name="Text Box 1226"/>
        <xdr:cNvSpPr txBox="1">
          <a:spLocks noChangeArrowheads="1"/>
        </xdr:cNvSpPr>
      </xdr:nvSpPr>
      <xdr:spPr bwMode="auto">
        <a:xfrm>
          <a:off x="876300" y="57626250"/>
          <a:ext cx="276225" cy="4667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4</xdr:col>
      <xdr:colOff>238125</xdr:colOff>
      <xdr:row>277</xdr:row>
      <xdr:rowOff>57150</xdr:rowOff>
    </xdr:from>
    <xdr:to>
      <xdr:col>5</xdr:col>
      <xdr:colOff>209550</xdr:colOff>
      <xdr:row>278</xdr:row>
      <xdr:rowOff>266700</xdr:rowOff>
    </xdr:to>
    <xdr:sp macro="" textlink="">
      <xdr:nvSpPr>
        <xdr:cNvPr id="22731" name="Text Box 1227"/>
        <xdr:cNvSpPr txBox="1">
          <a:spLocks noChangeArrowheads="1"/>
        </xdr:cNvSpPr>
      </xdr:nvSpPr>
      <xdr:spPr bwMode="auto">
        <a:xfrm>
          <a:off x="1390650" y="57607200"/>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28575</xdr:colOff>
      <xdr:row>277</xdr:row>
      <xdr:rowOff>66675</xdr:rowOff>
    </xdr:from>
    <xdr:to>
      <xdr:col>7</xdr:col>
      <xdr:colOff>276225</xdr:colOff>
      <xdr:row>278</xdr:row>
      <xdr:rowOff>228600</xdr:rowOff>
    </xdr:to>
    <xdr:sp macro="" textlink="">
      <xdr:nvSpPr>
        <xdr:cNvPr id="22732" name="Text Box 1228"/>
        <xdr:cNvSpPr txBox="1">
          <a:spLocks noChangeArrowheads="1"/>
        </xdr:cNvSpPr>
      </xdr:nvSpPr>
      <xdr:spPr bwMode="auto">
        <a:xfrm>
          <a:off x="2162175" y="5761672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7</xdr:col>
      <xdr:colOff>28575</xdr:colOff>
      <xdr:row>277</xdr:row>
      <xdr:rowOff>66675</xdr:rowOff>
    </xdr:from>
    <xdr:to>
      <xdr:col>8</xdr:col>
      <xdr:colOff>9525</xdr:colOff>
      <xdr:row>278</xdr:row>
      <xdr:rowOff>228600</xdr:rowOff>
    </xdr:to>
    <xdr:sp macro="" textlink="">
      <xdr:nvSpPr>
        <xdr:cNvPr id="22733" name="Text Box 1229"/>
        <xdr:cNvSpPr txBox="1">
          <a:spLocks noChangeArrowheads="1"/>
        </xdr:cNvSpPr>
      </xdr:nvSpPr>
      <xdr:spPr bwMode="auto">
        <a:xfrm>
          <a:off x="2162175" y="5761672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9</xdr:col>
      <xdr:colOff>57150</xdr:colOff>
      <xdr:row>277</xdr:row>
      <xdr:rowOff>38100</xdr:rowOff>
    </xdr:from>
    <xdr:to>
      <xdr:col>10</xdr:col>
      <xdr:colOff>9525</xdr:colOff>
      <xdr:row>278</xdr:row>
      <xdr:rowOff>247650</xdr:rowOff>
    </xdr:to>
    <xdr:sp macro="" textlink="">
      <xdr:nvSpPr>
        <xdr:cNvPr id="22734" name="Text Box 1230"/>
        <xdr:cNvSpPr txBox="1">
          <a:spLocks noChangeArrowheads="1"/>
        </xdr:cNvSpPr>
      </xdr:nvSpPr>
      <xdr:spPr bwMode="auto">
        <a:xfrm>
          <a:off x="2809875" y="57588150"/>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28575</xdr:colOff>
      <xdr:row>277</xdr:row>
      <xdr:rowOff>66675</xdr:rowOff>
    </xdr:from>
    <xdr:to>
      <xdr:col>10</xdr:col>
      <xdr:colOff>9525</xdr:colOff>
      <xdr:row>278</xdr:row>
      <xdr:rowOff>228600</xdr:rowOff>
    </xdr:to>
    <xdr:sp macro="" textlink="">
      <xdr:nvSpPr>
        <xdr:cNvPr id="22735" name="Text Box 1231"/>
        <xdr:cNvSpPr txBox="1">
          <a:spLocks noChangeArrowheads="1"/>
        </xdr:cNvSpPr>
      </xdr:nvSpPr>
      <xdr:spPr bwMode="auto">
        <a:xfrm>
          <a:off x="2781300" y="57616725"/>
          <a:ext cx="29527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28575</xdr:colOff>
      <xdr:row>285</xdr:row>
      <xdr:rowOff>76200</xdr:rowOff>
    </xdr:from>
    <xdr:to>
      <xdr:col>4</xdr:col>
      <xdr:colOff>0</xdr:colOff>
      <xdr:row>286</xdr:row>
      <xdr:rowOff>247650</xdr:rowOff>
    </xdr:to>
    <xdr:sp macro="" textlink="">
      <xdr:nvSpPr>
        <xdr:cNvPr id="22739" name="Text Box 1235"/>
        <xdr:cNvSpPr txBox="1">
          <a:spLocks noChangeArrowheads="1"/>
        </xdr:cNvSpPr>
      </xdr:nvSpPr>
      <xdr:spPr bwMode="auto">
        <a:xfrm>
          <a:off x="876300" y="59359800"/>
          <a:ext cx="276225" cy="4667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4</xdr:col>
      <xdr:colOff>238125</xdr:colOff>
      <xdr:row>285</xdr:row>
      <xdr:rowOff>57150</xdr:rowOff>
    </xdr:from>
    <xdr:to>
      <xdr:col>5</xdr:col>
      <xdr:colOff>209550</xdr:colOff>
      <xdr:row>286</xdr:row>
      <xdr:rowOff>266700</xdr:rowOff>
    </xdr:to>
    <xdr:sp macro="" textlink="">
      <xdr:nvSpPr>
        <xdr:cNvPr id="22740" name="Text Box 1236"/>
        <xdr:cNvSpPr txBox="1">
          <a:spLocks noChangeArrowheads="1"/>
        </xdr:cNvSpPr>
      </xdr:nvSpPr>
      <xdr:spPr bwMode="auto">
        <a:xfrm>
          <a:off x="1390650" y="59340750"/>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28575</xdr:colOff>
      <xdr:row>285</xdr:row>
      <xdr:rowOff>66675</xdr:rowOff>
    </xdr:from>
    <xdr:to>
      <xdr:col>7</xdr:col>
      <xdr:colOff>276225</xdr:colOff>
      <xdr:row>286</xdr:row>
      <xdr:rowOff>228600</xdr:rowOff>
    </xdr:to>
    <xdr:sp macro="" textlink="">
      <xdr:nvSpPr>
        <xdr:cNvPr id="22741" name="Text Box 1237"/>
        <xdr:cNvSpPr txBox="1">
          <a:spLocks noChangeArrowheads="1"/>
        </xdr:cNvSpPr>
      </xdr:nvSpPr>
      <xdr:spPr bwMode="auto">
        <a:xfrm>
          <a:off x="2162175" y="593502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7</xdr:col>
      <xdr:colOff>28575</xdr:colOff>
      <xdr:row>285</xdr:row>
      <xdr:rowOff>66675</xdr:rowOff>
    </xdr:from>
    <xdr:to>
      <xdr:col>8</xdr:col>
      <xdr:colOff>9525</xdr:colOff>
      <xdr:row>286</xdr:row>
      <xdr:rowOff>228600</xdr:rowOff>
    </xdr:to>
    <xdr:sp macro="" textlink="">
      <xdr:nvSpPr>
        <xdr:cNvPr id="22742" name="Text Box 1238"/>
        <xdr:cNvSpPr txBox="1">
          <a:spLocks noChangeArrowheads="1"/>
        </xdr:cNvSpPr>
      </xdr:nvSpPr>
      <xdr:spPr bwMode="auto">
        <a:xfrm>
          <a:off x="2162175" y="5935027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9</xdr:col>
      <xdr:colOff>57150</xdr:colOff>
      <xdr:row>285</xdr:row>
      <xdr:rowOff>38100</xdr:rowOff>
    </xdr:from>
    <xdr:to>
      <xdr:col>10</xdr:col>
      <xdr:colOff>9525</xdr:colOff>
      <xdr:row>286</xdr:row>
      <xdr:rowOff>247650</xdr:rowOff>
    </xdr:to>
    <xdr:sp macro="" textlink="">
      <xdr:nvSpPr>
        <xdr:cNvPr id="22743" name="Text Box 1239"/>
        <xdr:cNvSpPr txBox="1">
          <a:spLocks noChangeArrowheads="1"/>
        </xdr:cNvSpPr>
      </xdr:nvSpPr>
      <xdr:spPr bwMode="auto">
        <a:xfrm>
          <a:off x="2809875" y="59321700"/>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28575</xdr:colOff>
      <xdr:row>285</xdr:row>
      <xdr:rowOff>66675</xdr:rowOff>
    </xdr:from>
    <xdr:to>
      <xdr:col>10</xdr:col>
      <xdr:colOff>9525</xdr:colOff>
      <xdr:row>286</xdr:row>
      <xdr:rowOff>228600</xdr:rowOff>
    </xdr:to>
    <xdr:sp macro="" textlink="">
      <xdr:nvSpPr>
        <xdr:cNvPr id="22744" name="Text Box 1240"/>
        <xdr:cNvSpPr txBox="1">
          <a:spLocks noChangeArrowheads="1"/>
        </xdr:cNvSpPr>
      </xdr:nvSpPr>
      <xdr:spPr bwMode="auto">
        <a:xfrm>
          <a:off x="2781300" y="59350275"/>
          <a:ext cx="29527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333375</xdr:colOff>
      <xdr:row>285</xdr:row>
      <xdr:rowOff>76200</xdr:rowOff>
    </xdr:from>
    <xdr:to>
      <xdr:col>12</xdr:col>
      <xdr:colOff>19050</xdr:colOff>
      <xdr:row>286</xdr:row>
      <xdr:rowOff>238125</xdr:rowOff>
    </xdr:to>
    <xdr:sp macro="" textlink="">
      <xdr:nvSpPr>
        <xdr:cNvPr id="22750" name="Text Box 1246"/>
        <xdr:cNvSpPr txBox="1">
          <a:spLocks noChangeArrowheads="1"/>
        </xdr:cNvSpPr>
      </xdr:nvSpPr>
      <xdr:spPr bwMode="auto">
        <a:xfrm>
          <a:off x="3400425" y="59359800"/>
          <a:ext cx="29527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28575</xdr:colOff>
      <xdr:row>293</xdr:row>
      <xdr:rowOff>76200</xdr:rowOff>
    </xdr:from>
    <xdr:to>
      <xdr:col>4</xdr:col>
      <xdr:colOff>0</xdr:colOff>
      <xdr:row>294</xdr:row>
      <xdr:rowOff>247650</xdr:rowOff>
    </xdr:to>
    <xdr:sp macro="" textlink="">
      <xdr:nvSpPr>
        <xdr:cNvPr id="22756" name="Text Box 1252"/>
        <xdr:cNvSpPr txBox="1">
          <a:spLocks noChangeArrowheads="1"/>
        </xdr:cNvSpPr>
      </xdr:nvSpPr>
      <xdr:spPr bwMode="auto">
        <a:xfrm>
          <a:off x="876300" y="61093350"/>
          <a:ext cx="276225" cy="4667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4</xdr:col>
      <xdr:colOff>238125</xdr:colOff>
      <xdr:row>293</xdr:row>
      <xdr:rowOff>57150</xdr:rowOff>
    </xdr:from>
    <xdr:to>
      <xdr:col>5</xdr:col>
      <xdr:colOff>209550</xdr:colOff>
      <xdr:row>294</xdr:row>
      <xdr:rowOff>266700</xdr:rowOff>
    </xdr:to>
    <xdr:sp macro="" textlink="">
      <xdr:nvSpPr>
        <xdr:cNvPr id="22757" name="Text Box 1253"/>
        <xdr:cNvSpPr txBox="1">
          <a:spLocks noChangeArrowheads="1"/>
        </xdr:cNvSpPr>
      </xdr:nvSpPr>
      <xdr:spPr bwMode="auto">
        <a:xfrm>
          <a:off x="1390650" y="61074300"/>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28575</xdr:colOff>
      <xdr:row>293</xdr:row>
      <xdr:rowOff>66675</xdr:rowOff>
    </xdr:from>
    <xdr:to>
      <xdr:col>7</xdr:col>
      <xdr:colOff>276225</xdr:colOff>
      <xdr:row>294</xdr:row>
      <xdr:rowOff>228600</xdr:rowOff>
    </xdr:to>
    <xdr:sp macro="" textlink="">
      <xdr:nvSpPr>
        <xdr:cNvPr id="22758" name="Text Box 1254"/>
        <xdr:cNvSpPr txBox="1">
          <a:spLocks noChangeArrowheads="1"/>
        </xdr:cNvSpPr>
      </xdr:nvSpPr>
      <xdr:spPr bwMode="auto">
        <a:xfrm>
          <a:off x="2162175" y="6108382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7</xdr:col>
      <xdr:colOff>28575</xdr:colOff>
      <xdr:row>293</xdr:row>
      <xdr:rowOff>66675</xdr:rowOff>
    </xdr:from>
    <xdr:to>
      <xdr:col>8</xdr:col>
      <xdr:colOff>9525</xdr:colOff>
      <xdr:row>294</xdr:row>
      <xdr:rowOff>228600</xdr:rowOff>
    </xdr:to>
    <xdr:sp macro="" textlink="">
      <xdr:nvSpPr>
        <xdr:cNvPr id="22759" name="Text Box 1255"/>
        <xdr:cNvSpPr txBox="1">
          <a:spLocks noChangeArrowheads="1"/>
        </xdr:cNvSpPr>
      </xdr:nvSpPr>
      <xdr:spPr bwMode="auto">
        <a:xfrm>
          <a:off x="2162175" y="6108382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9</xdr:col>
      <xdr:colOff>57150</xdr:colOff>
      <xdr:row>293</xdr:row>
      <xdr:rowOff>38100</xdr:rowOff>
    </xdr:from>
    <xdr:to>
      <xdr:col>10</xdr:col>
      <xdr:colOff>9525</xdr:colOff>
      <xdr:row>294</xdr:row>
      <xdr:rowOff>247650</xdr:rowOff>
    </xdr:to>
    <xdr:sp macro="" textlink="">
      <xdr:nvSpPr>
        <xdr:cNvPr id="22760" name="Text Box 1256"/>
        <xdr:cNvSpPr txBox="1">
          <a:spLocks noChangeArrowheads="1"/>
        </xdr:cNvSpPr>
      </xdr:nvSpPr>
      <xdr:spPr bwMode="auto">
        <a:xfrm>
          <a:off x="2809875" y="61055250"/>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28575</xdr:colOff>
      <xdr:row>293</xdr:row>
      <xdr:rowOff>66675</xdr:rowOff>
    </xdr:from>
    <xdr:to>
      <xdr:col>10</xdr:col>
      <xdr:colOff>9525</xdr:colOff>
      <xdr:row>294</xdr:row>
      <xdr:rowOff>228600</xdr:rowOff>
    </xdr:to>
    <xdr:sp macro="" textlink="">
      <xdr:nvSpPr>
        <xdr:cNvPr id="22761" name="Text Box 1257"/>
        <xdr:cNvSpPr txBox="1">
          <a:spLocks noChangeArrowheads="1"/>
        </xdr:cNvSpPr>
      </xdr:nvSpPr>
      <xdr:spPr bwMode="auto">
        <a:xfrm>
          <a:off x="2781300" y="61083825"/>
          <a:ext cx="29527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333375</xdr:colOff>
      <xdr:row>293</xdr:row>
      <xdr:rowOff>76200</xdr:rowOff>
    </xdr:from>
    <xdr:to>
      <xdr:col>12</xdr:col>
      <xdr:colOff>19050</xdr:colOff>
      <xdr:row>294</xdr:row>
      <xdr:rowOff>238125</xdr:rowOff>
    </xdr:to>
    <xdr:sp macro="" textlink="">
      <xdr:nvSpPr>
        <xdr:cNvPr id="22762" name="Text Box 1258"/>
        <xdr:cNvSpPr txBox="1">
          <a:spLocks noChangeArrowheads="1"/>
        </xdr:cNvSpPr>
      </xdr:nvSpPr>
      <xdr:spPr bwMode="auto">
        <a:xfrm>
          <a:off x="3400425" y="61093350"/>
          <a:ext cx="29527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28575</xdr:colOff>
      <xdr:row>301</xdr:row>
      <xdr:rowOff>76200</xdr:rowOff>
    </xdr:from>
    <xdr:to>
      <xdr:col>4</xdr:col>
      <xdr:colOff>0</xdr:colOff>
      <xdr:row>302</xdr:row>
      <xdr:rowOff>247650</xdr:rowOff>
    </xdr:to>
    <xdr:sp macro="" textlink="">
      <xdr:nvSpPr>
        <xdr:cNvPr id="22769" name="Text Box 1265"/>
        <xdr:cNvSpPr txBox="1">
          <a:spLocks noChangeArrowheads="1"/>
        </xdr:cNvSpPr>
      </xdr:nvSpPr>
      <xdr:spPr bwMode="auto">
        <a:xfrm>
          <a:off x="876300" y="62826900"/>
          <a:ext cx="276225" cy="4667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4</xdr:col>
      <xdr:colOff>238125</xdr:colOff>
      <xdr:row>301</xdr:row>
      <xdr:rowOff>57150</xdr:rowOff>
    </xdr:from>
    <xdr:to>
      <xdr:col>5</xdr:col>
      <xdr:colOff>209550</xdr:colOff>
      <xdr:row>302</xdr:row>
      <xdr:rowOff>266700</xdr:rowOff>
    </xdr:to>
    <xdr:sp macro="" textlink="">
      <xdr:nvSpPr>
        <xdr:cNvPr id="22770" name="Text Box 1266"/>
        <xdr:cNvSpPr txBox="1">
          <a:spLocks noChangeArrowheads="1"/>
        </xdr:cNvSpPr>
      </xdr:nvSpPr>
      <xdr:spPr bwMode="auto">
        <a:xfrm>
          <a:off x="1390650" y="62807850"/>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28575</xdr:colOff>
      <xdr:row>301</xdr:row>
      <xdr:rowOff>66675</xdr:rowOff>
    </xdr:from>
    <xdr:to>
      <xdr:col>7</xdr:col>
      <xdr:colOff>276225</xdr:colOff>
      <xdr:row>302</xdr:row>
      <xdr:rowOff>228600</xdr:rowOff>
    </xdr:to>
    <xdr:sp macro="" textlink="">
      <xdr:nvSpPr>
        <xdr:cNvPr id="22771" name="Text Box 1267"/>
        <xdr:cNvSpPr txBox="1">
          <a:spLocks noChangeArrowheads="1"/>
        </xdr:cNvSpPr>
      </xdr:nvSpPr>
      <xdr:spPr bwMode="auto">
        <a:xfrm>
          <a:off x="2162175" y="628173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7</xdr:col>
      <xdr:colOff>28575</xdr:colOff>
      <xdr:row>301</xdr:row>
      <xdr:rowOff>66675</xdr:rowOff>
    </xdr:from>
    <xdr:to>
      <xdr:col>8</xdr:col>
      <xdr:colOff>9525</xdr:colOff>
      <xdr:row>302</xdr:row>
      <xdr:rowOff>228600</xdr:rowOff>
    </xdr:to>
    <xdr:sp macro="" textlink="">
      <xdr:nvSpPr>
        <xdr:cNvPr id="22772" name="Text Box 1268"/>
        <xdr:cNvSpPr txBox="1">
          <a:spLocks noChangeArrowheads="1"/>
        </xdr:cNvSpPr>
      </xdr:nvSpPr>
      <xdr:spPr bwMode="auto">
        <a:xfrm>
          <a:off x="2162175" y="6281737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9</xdr:col>
      <xdr:colOff>57150</xdr:colOff>
      <xdr:row>301</xdr:row>
      <xdr:rowOff>38100</xdr:rowOff>
    </xdr:from>
    <xdr:to>
      <xdr:col>10</xdr:col>
      <xdr:colOff>9525</xdr:colOff>
      <xdr:row>302</xdr:row>
      <xdr:rowOff>247650</xdr:rowOff>
    </xdr:to>
    <xdr:sp macro="" textlink="">
      <xdr:nvSpPr>
        <xdr:cNvPr id="22773" name="Text Box 1269"/>
        <xdr:cNvSpPr txBox="1">
          <a:spLocks noChangeArrowheads="1"/>
        </xdr:cNvSpPr>
      </xdr:nvSpPr>
      <xdr:spPr bwMode="auto">
        <a:xfrm>
          <a:off x="2809875" y="62788800"/>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28575</xdr:colOff>
      <xdr:row>301</xdr:row>
      <xdr:rowOff>66675</xdr:rowOff>
    </xdr:from>
    <xdr:to>
      <xdr:col>10</xdr:col>
      <xdr:colOff>9525</xdr:colOff>
      <xdr:row>302</xdr:row>
      <xdr:rowOff>228600</xdr:rowOff>
    </xdr:to>
    <xdr:sp macro="" textlink="">
      <xdr:nvSpPr>
        <xdr:cNvPr id="22774" name="Text Box 1270"/>
        <xdr:cNvSpPr txBox="1">
          <a:spLocks noChangeArrowheads="1"/>
        </xdr:cNvSpPr>
      </xdr:nvSpPr>
      <xdr:spPr bwMode="auto">
        <a:xfrm>
          <a:off x="2781300" y="62817375"/>
          <a:ext cx="29527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333375</xdr:colOff>
      <xdr:row>301</xdr:row>
      <xdr:rowOff>76200</xdr:rowOff>
    </xdr:from>
    <xdr:to>
      <xdr:col>12</xdr:col>
      <xdr:colOff>19050</xdr:colOff>
      <xdr:row>302</xdr:row>
      <xdr:rowOff>238125</xdr:rowOff>
    </xdr:to>
    <xdr:sp macro="" textlink="">
      <xdr:nvSpPr>
        <xdr:cNvPr id="22775" name="Text Box 1271"/>
        <xdr:cNvSpPr txBox="1">
          <a:spLocks noChangeArrowheads="1"/>
        </xdr:cNvSpPr>
      </xdr:nvSpPr>
      <xdr:spPr bwMode="auto">
        <a:xfrm>
          <a:off x="3400425" y="62826900"/>
          <a:ext cx="29527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247650</xdr:colOff>
      <xdr:row>315</xdr:row>
      <xdr:rowOff>200025</xdr:rowOff>
    </xdr:from>
    <xdr:to>
      <xdr:col>9</xdr:col>
      <xdr:colOff>95250</xdr:colOff>
      <xdr:row>317</xdr:row>
      <xdr:rowOff>133350</xdr:rowOff>
    </xdr:to>
    <xdr:sp macro="" textlink="">
      <xdr:nvSpPr>
        <xdr:cNvPr id="22782" name="WordArt 1278" descr="90%"/>
        <xdr:cNvSpPr>
          <a:spLocks noChangeArrowheads="1" noChangeShapeType="1" noTextEdit="1"/>
        </xdr:cNvSpPr>
      </xdr:nvSpPr>
      <xdr:spPr bwMode="auto">
        <a:xfrm>
          <a:off x="1400175" y="66008250"/>
          <a:ext cx="1447800" cy="523875"/>
        </a:xfrm>
        <a:prstGeom prst="rect">
          <a:avLst/>
        </a:prstGeom>
      </xdr:spPr>
      <xdr:txBody>
        <a:bodyPr wrap="none" fromWordArt="1">
          <a:prstTxWarp prst="textPlain">
            <a:avLst>
              <a:gd name="adj" fmla="val 50000"/>
            </a:avLst>
          </a:prstTxWarp>
        </a:bodyPr>
        <a:lstStyle/>
        <a:p>
          <a:pPr algn="ctr" rtl="0"/>
          <a:r>
            <a:rPr lang="el-GR"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rPr>
            <a:t>Βαθμολογία</a:t>
          </a:r>
          <a:endParaRPr lang="en-GB"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endParaRPr>
        </a:p>
      </xdr:txBody>
    </xdr:sp>
    <xdr:clientData/>
  </xdr:twoCellAnchor>
  <xdr:twoCellAnchor>
    <xdr:from>
      <xdr:col>15</xdr:col>
      <xdr:colOff>171450</xdr:colOff>
      <xdr:row>316</xdr:row>
      <xdr:rowOff>257175</xdr:rowOff>
    </xdr:from>
    <xdr:to>
      <xdr:col>20</xdr:col>
      <xdr:colOff>247650</xdr:colOff>
      <xdr:row>318</xdr:row>
      <xdr:rowOff>66675</xdr:rowOff>
    </xdr:to>
    <xdr:sp macro="" textlink="">
      <xdr:nvSpPr>
        <xdr:cNvPr id="22783" name="AutoShape 1279" descr="Bouquet">
          <a:hlinkClick xmlns:r="http://schemas.openxmlformats.org/officeDocument/2006/relationships" r:id="rId14"/>
        </xdr:cNvPr>
        <xdr:cNvSpPr>
          <a:spLocks noChangeArrowheads="1"/>
        </xdr:cNvSpPr>
      </xdr:nvSpPr>
      <xdr:spPr bwMode="auto">
        <a:xfrm>
          <a:off x="4772025" y="66265425"/>
          <a:ext cx="1771650" cy="390525"/>
        </a:xfrm>
        <a:prstGeom prst="ribbon">
          <a:avLst>
            <a:gd name="adj1" fmla="val 12500"/>
            <a:gd name="adj2" fmla="val 50000"/>
          </a:avLst>
        </a:prstGeom>
        <a:blipFill dpi="0" rotWithShape="0">
          <a:blip xmlns:r="http://schemas.openxmlformats.org/officeDocument/2006/relationships" r:embed="rId8" cstate="print"/>
          <a:srcRect/>
          <a:tile tx="0" ty="0" sx="100000" sy="100000" flip="none" algn="tl"/>
        </a:blipFill>
        <a:ln w="9525">
          <a:solidFill>
            <a:srgbClr val="000000"/>
          </a:solidFill>
          <a:round/>
          <a:headEnd/>
          <a:tailEnd/>
        </a:ln>
      </xdr:spPr>
      <xdr:txBody>
        <a:bodyPr vertOverflow="clip" wrap="square" lIns="27432" tIns="36576" rIns="27432" bIns="36576" anchor="ctr" upright="1"/>
        <a:lstStyle/>
        <a:p>
          <a:pPr algn="ctr" rtl="0">
            <a:defRPr sz="1000"/>
          </a:pPr>
          <a:r>
            <a:rPr lang="el-GR" sz="1000" b="1" i="0" strike="noStrike">
              <a:solidFill>
                <a:srgbClr val="000000"/>
              </a:solidFill>
              <a:latin typeface="Comic Sans MS"/>
            </a:rPr>
            <a:t>ΕΠΙΣΤΡΟΦΗ</a:t>
          </a:r>
        </a:p>
      </xdr:txBody>
    </xdr:sp>
    <xdr:clientData/>
  </xdr:twoCellAnchor>
  <xdr:twoCellAnchor>
    <xdr:from>
      <xdr:col>9</xdr:col>
      <xdr:colOff>57150</xdr:colOff>
      <xdr:row>293</xdr:row>
      <xdr:rowOff>38100</xdr:rowOff>
    </xdr:from>
    <xdr:to>
      <xdr:col>10</xdr:col>
      <xdr:colOff>9525</xdr:colOff>
      <xdr:row>294</xdr:row>
      <xdr:rowOff>247650</xdr:rowOff>
    </xdr:to>
    <xdr:sp macro="" textlink="">
      <xdr:nvSpPr>
        <xdr:cNvPr id="22788" name="Text Box 1284"/>
        <xdr:cNvSpPr txBox="1">
          <a:spLocks noChangeArrowheads="1"/>
        </xdr:cNvSpPr>
      </xdr:nvSpPr>
      <xdr:spPr bwMode="auto">
        <a:xfrm>
          <a:off x="2809875" y="61055250"/>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28575</xdr:colOff>
      <xdr:row>293</xdr:row>
      <xdr:rowOff>66675</xdr:rowOff>
    </xdr:from>
    <xdr:to>
      <xdr:col>10</xdr:col>
      <xdr:colOff>9525</xdr:colOff>
      <xdr:row>294</xdr:row>
      <xdr:rowOff>228600</xdr:rowOff>
    </xdr:to>
    <xdr:sp macro="" textlink="">
      <xdr:nvSpPr>
        <xdr:cNvPr id="22789" name="Text Box 1285"/>
        <xdr:cNvSpPr txBox="1">
          <a:spLocks noChangeArrowheads="1"/>
        </xdr:cNvSpPr>
      </xdr:nvSpPr>
      <xdr:spPr bwMode="auto">
        <a:xfrm>
          <a:off x="2781300" y="61083825"/>
          <a:ext cx="29527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57150</xdr:colOff>
      <xdr:row>293</xdr:row>
      <xdr:rowOff>38100</xdr:rowOff>
    </xdr:from>
    <xdr:to>
      <xdr:col>10</xdr:col>
      <xdr:colOff>9525</xdr:colOff>
      <xdr:row>294</xdr:row>
      <xdr:rowOff>247650</xdr:rowOff>
    </xdr:to>
    <xdr:sp macro="" textlink="">
      <xdr:nvSpPr>
        <xdr:cNvPr id="22791" name="Text Box 1287"/>
        <xdr:cNvSpPr txBox="1">
          <a:spLocks noChangeArrowheads="1"/>
        </xdr:cNvSpPr>
      </xdr:nvSpPr>
      <xdr:spPr bwMode="auto">
        <a:xfrm>
          <a:off x="2809875" y="61055250"/>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28575</xdr:colOff>
      <xdr:row>293</xdr:row>
      <xdr:rowOff>66675</xdr:rowOff>
    </xdr:from>
    <xdr:to>
      <xdr:col>10</xdr:col>
      <xdr:colOff>9525</xdr:colOff>
      <xdr:row>294</xdr:row>
      <xdr:rowOff>228600</xdr:rowOff>
    </xdr:to>
    <xdr:sp macro="" textlink="">
      <xdr:nvSpPr>
        <xdr:cNvPr id="22792" name="Text Box 1288"/>
        <xdr:cNvSpPr txBox="1">
          <a:spLocks noChangeArrowheads="1"/>
        </xdr:cNvSpPr>
      </xdr:nvSpPr>
      <xdr:spPr bwMode="auto">
        <a:xfrm>
          <a:off x="2781300" y="61083825"/>
          <a:ext cx="29527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57150</xdr:colOff>
      <xdr:row>285</xdr:row>
      <xdr:rowOff>38100</xdr:rowOff>
    </xdr:from>
    <xdr:to>
      <xdr:col>10</xdr:col>
      <xdr:colOff>9525</xdr:colOff>
      <xdr:row>286</xdr:row>
      <xdr:rowOff>247650</xdr:rowOff>
    </xdr:to>
    <xdr:sp macro="" textlink="">
      <xdr:nvSpPr>
        <xdr:cNvPr id="22794" name="Text Box 1290"/>
        <xdr:cNvSpPr txBox="1">
          <a:spLocks noChangeArrowheads="1"/>
        </xdr:cNvSpPr>
      </xdr:nvSpPr>
      <xdr:spPr bwMode="auto">
        <a:xfrm>
          <a:off x="2809875" y="59321700"/>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28575</xdr:colOff>
      <xdr:row>285</xdr:row>
      <xdr:rowOff>66675</xdr:rowOff>
    </xdr:from>
    <xdr:to>
      <xdr:col>10</xdr:col>
      <xdr:colOff>9525</xdr:colOff>
      <xdr:row>286</xdr:row>
      <xdr:rowOff>228600</xdr:rowOff>
    </xdr:to>
    <xdr:sp macro="" textlink="">
      <xdr:nvSpPr>
        <xdr:cNvPr id="22795" name="Text Box 1291"/>
        <xdr:cNvSpPr txBox="1">
          <a:spLocks noChangeArrowheads="1"/>
        </xdr:cNvSpPr>
      </xdr:nvSpPr>
      <xdr:spPr bwMode="auto">
        <a:xfrm>
          <a:off x="2781300" y="59350275"/>
          <a:ext cx="29527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57150</xdr:colOff>
      <xdr:row>285</xdr:row>
      <xdr:rowOff>38100</xdr:rowOff>
    </xdr:from>
    <xdr:to>
      <xdr:col>10</xdr:col>
      <xdr:colOff>9525</xdr:colOff>
      <xdr:row>286</xdr:row>
      <xdr:rowOff>247650</xdr:rowOff>
    </xdr:to>
    <xdr:sp macro="" textlink="">
      <xdr:nvSpPr>
        <xdr:cNvPr id="22796" name="Text Box 1292"/>
        <xdr:cNvSpPr txBox="1">
          <a:spLocks noChangeArrowheads="1"/>
        </xdr:cNvSpPr>
      </xdr:nvSpPr>
      <xdr:spPr bwMode="auto">
        <a:xfrm>
          <a:off x="2809875" y="59321700"/>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28575</xdr:colOff>
      <xdr:row>285</xdr:row>
      <xdr:rowOff>66675</xdr:rowOff>
    </xdr:from>
    <xdr:to>
      <xdr:col>10</xdr:col>
      <xdr:colOff>9525</xdr:colOff>
      <xdr:row>286</xdr:row>
      <xdr:rowOff>228600</xdr:rowOff>
    </xdr:to>
    <xdr:sp macro="" textlink="">
      <xdr:nvSpPr>
        <xdr:cNvPr id="22797" name="Text Box 1293"/>
        <xdr:cNvSpPr txBox="1">
          <a:spLocks noChangeArrowheads="1"/>
        </xdr:cNvSpPr>
      </xdr:nvSpPr>
      <xdr:spPr bwMode="auto">
        <a:xfrm>
          <a:off x="2781300" y="59350275"/>
          <a:ext cx="29527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57150</xdr:colOff>
      <xdr:row>285</xdr:row>
      <xdr:rowOff>38100</xdr:rowOff>
    </xdr:from>
    <xdr:to>
      <xdr:col>10</xdr:col>
      <xdr:colOff>9525</xdr:colOff>
      <xdr:row>286</xdr:row>
      <xdr:rowOff>247650</xdr:rowOff>
    </xdr:to>
    <xdr:sp macro="" textlink="">
      <xdr:nvSpPr>
        <xdr:cNvPr id="22798" name="Text Box 1294"/>
        <xdr:cNvSpPr txBox="1">
          <a:spLocks noChangeArrowheads="1"/>
        </xdr:cNvSpPr>
      </xdr:nvSpPr>
      <xdr:spPr bwMode="auto">
        <a:xfrm>
          <a:off x="2809875" y="59321700"/>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28575</xdr:colOff>
      <xdr:row>285</xdr:row>
      <xdr:rowOff>66675</xdr:rowOff>
    </xdr:from>
    <xdr:to>
      <xdr:col>10</xdr:col>
      <xdr:colOff>9525</xdr:colOff>
      <xdr:row>286</xdr:row>
      <xdr:rowOff>228600</xdr:rowOff>
    </xdr:to>
    <xdr:sp macro="" textlink="">
      <xdr:nvSpPr>
        <xdr:cNvPr id="22799" name="Text Box 1295"/>
        <xdr:cNvSpPr txBox="1">
          <a:spLocks noChangeArrowheads="1"/>
        </xdr:cNvSpPr>
      </xdr:nvSpPr>
      <xdr:spPr bwMode="auto">
        <a:xfrm>
          <a:off x="2781300" y="59350275"/>
          <a:ext cx="29527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57150</xdr:colOff>
      <xdr:row>285</xdr:row>
      <xdr:rowOff>38100</xdr:rowOff>
    </xdr:from>
    <xdr:to>
      <xdr:col>10</xdr:col>
      <xdr:colOff>9525</xdr:colOff>
      <xdr:row>286</xdr:row>
      <xdr:rowOff>247650</xdr:rowOff>
    </xdr:to>
    <xdr:sp macro="" textlink="">
      <xdr:nvSpPr>
        <xdr:cNvPr id="22801" name="Text Box 1297"/>
        <xdr:cNvSpPr txBox="1">
          <a:spLocks noChangeArrowheads="1"/>
        </xdr:cNvSpPr>
      </xdr:nvSpPr>
      <xdr:spPr bwMode="auto">
        <a:xfrm>
          <a:off x="2809875" y="59321700"/>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28575</xdr:colOff>
      <xdr:row>285</xdr:row>
      <xdr:rowOff>66675</xdr:rowOff>
    </xdr:from>
    <xdr:to>
      <xdr:col>10</xdr:col>
      <xdr:colOff>9525</xdr:colOff>
      <xdr:row>286</xdr:row>
      <xdr:rowOff>228600</xdr:rowOff>
    </xdr:to>
    <xdr:sp macro="" textlink="">
      <xdr:nvSpPr>
        <xdr:cNvPr id="22802" name="Text Box 1298"/>
        <xdr:cNvSpPr txBox="1">
          <a:spLocks noChangeArrowheads="1"/>
        </xdr:cNvSpPr>
      </xdr:nvSpPr>
      <xdr:spPr bwMode="auto">
        <a:xfrm>
          <a:off x="2781300" y="59350275"/>
          <a:ext cx="29527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57150</xdr:colOff>
      <xdr:row>285</xdr:row>
      <xdr:rowOff>38100</xdr:rowOff>
    </xdr:from>
    <xdr:to>
      <xdr:col>10</xdr:col>
      <xdr:colOff>9525</xdr:colOff>
      <xdr:row>286</xdr:row>
      <xdr:rowOff>247650</xdr:rowOff>
    </xdr:to>
    <xdr:sp macro="" textlink="">
      <xdr:nvSpPr>
        <xdr:cNvPr id="22803" name="Text Box 1299"/>
        <xdr:cNvSpPr txBox="1">
          <a:spLocks noChangeArrowheads="1"/>
        </xdr:cNvSpPr>
      </xdr:nvSpPr>
      <xdr:spPr bwMode="auto">
        <a:xfrm>
          <a:off x="2809875" y="59321700"/>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28575</xdr:colOff>
      <xdr:row>285</xdr:row>
      <xdr:rowOff>66675</xdr:rowOff>
    </xdr:from>
    <xdr:to>
      <xdr:col>10</xdr:col>
      <xdr:colOff>9525</xdr:colOff>
      <xdr:row>286</xdr:row>
      <xdr:rowOff>228600</xdr:rowOff>
    </xdr:to>
    <xdr:sp macro="" textlink="">
      <xdr:nvSpPr>
        <xdr:cNvPr id="22804" name="Text Box 1300"/>
        <xdr:cNvSpPr txBox="1">
          <a:spLocks noChangeArrowheads="1"/>
        </xdr:cNvSpPr>
      </xdr:nvSpPr>
      <xdr:spPr bwMode="auto">
        <a:xfrm>
          <a:off x="2781300" y="59350275"/>
          <a:ext cx="29527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57150</xdr:colOff>
      <xdr:row>285</xdr:row>
      <xdr:rowOff>38100</xdr:rowOff>
    </xdr:from>
    <xdr:to>
      <xdr:col>10</xdr:col>
      <xdr:colOff>9525</xdr:colOff>
      <xdr:row>286</xdr:row>
      <xdr:rowOff>247650</xdr:rowOff>
    </xdr:to>
    <xdr:sp macro="" textlink="">
      <xdr:nvSpPr>
        <xdr:cNvPr id="22805" name="Text Box 1301"/>
        <xdr:cNvSpPr txBox="1">
          <a:spLocks noChangeArrowheads="1"/>
        </xdr:cNvSpPr>
      </xdr:nvSpPr>
      <xdr:spPr bwMode="auto">
        <a:xfrm>
          <a:off x="2809875" y="59321700"/>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28575</xdr:colOff>
      <xdr:row>285</xdr:row>
      <xdr:rowOff>66675</xdr:rowOff>
    </xdr:from>
    <xdr:to>
      <xdr:col>10</xdr:col>
      <xdr:colOff>9525</xdr:colOff>
      <xdr:row>286</xdr:row>
      <xdr:rowOff>228600</xdr:rowOff>
    </xdr:to>
    <xdr:sp macro="" textlink="">
      <xdr:nvSpPr>
        <xdr:cNvPr id="22806" name="Text Box 1302"/>
        <xdr:cNvSpPr txBox="1">
          <a:spLocks noChangeArrowheads="1"/>
        </xdr:cNvSpPr>
      </xdr:nvSpPr>
      <xdr:spPr bwMode="auto">
        <a:xfrm>
          <a:off x="2781300" y="59350275"/>
          <a:ext cx="29527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28575</xdr:colOff>
      <xdr:row>309</xdr:row>
      <xdr:rowOff>76200</xdr:rowOff>
    </xdr:from>
    <xdr:to>
      <xdr:col>4</xdr:col>
      <xdr:colOff>0</xdr:colOff>
      <xdr:row>310</xdr:row>
      <xdr:rowOff>247650</xdr:rowOff>
    </xdr:to>
    <xdr:sp macro="" textlink="">
      <xdr:nvSpPr>
        <xdr:cNvPr id="22808" name="Text Box 1304"/>
        <xdr:cNvSpPr txBox="1">
          <a:spLocks noChangeArrowheads="1"/>
        </xdr:cNvSpPr>
      </xdr:nvSpPr>
      <xdr:spPr bwMode="auto">
        <a:xfrm>
          <a:off x="876300" y="64560450"/>
          <a:ext cx="276225" cy="4667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4</xdr:col>
      <xdr:colOff>238125</xdr:colOff>
      <xdr:row>309</xdr:row>
      <xdr:rowOff>57150</xdr:rowOff>
    </xdr:from>
    <xdr:to>
      <xdr:col>5</xdr:col>
      <xdr:colOff>209550</xdr:colOff>
      <xdr:row>310</xdr:row>
      <xdr:rowOff>266700</xdr:rowOff>
    </xdr:to>
    <xdr:sp macro="" textlink="">
      <xdr:nvSpPr>
        <xdr:cNvPr id="22809" name="Text Box 1305"/>
        <xdr:cNvSpPr txBox="1">
          <a:spLocks noChangeArrowheads="1"/>
        </xdr:cNvSpPr>
      </xdr:nvSpPr>
      <xdr:spPr bwMode="auto">
        <a:xfrm>
          <a:off x="1390650" y="64541400"/>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28575</xdr:colOff>
      <xdr:row>309</xdr:row>
      <xdr:rowOff>66675</xdr:rowOff>
    </xdr:from>
    <xdr:to>
      <xdr:col>7</xdr:col>
      <xdr:colOff>276225</xdr:colOff>
      <xdr:row>310</xdr:row>
      <xdr:rowOff>228600</xdr:rowOff>
    </xdr:to>
    <xdr:sp macro="" textlink="">
      <xdr:nvSpPr>
        <xdr:cNvPr id="22810" name="Text Box 1306"/>
        <xdr:cNvSpPr txBox="1">
          <a:spLocks noChangeArrowheads="1"/>
        </xdr:cNvSpPr>
      </xdr:nvSpPr>
      <xdr:spPr bwMode="auto">
        <a:xfrm>
          <a:off x="2162175" y="6455092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7</xdr:col>
      <xdr:colOff>28575</xdr:colOff>
      <xdr:row>309</xdr:row>
      <xdr:rowOff>66675</xdr:rowOff>
    </xdr:from>
    <xdr:to>
      <xdr:col>8</xdr:col>
      <xdr:colOff>9525</xdr:colOff>
      <xdr:row>310</xdr:row>
      <xdr:rowOff>228600</xdr:rowOff>
    </xdr:to>
    <xdr:sp macro="" textlink="">
      <xdr:nvSpPr>
        <xdr:cNvPr id="22811" name="Text Box 1307"/>
        <xdr:cNvSpPr txBox="1">
          <a:spLocks noChangeArrowheads="1"/>
        </xdr:cNvSpPr>
      </xdr:nvSpPr>
      <xdr:spPr bwMode="auto">
        <a:xfrm>
          <a:off x="2162175" y="6455092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9</xdr:col>
      <xdr:colOff>57150</xdr:colOff>
      <xdr:row>309</xdr:row>
      <xdr:rowOff>38100</xdr:rowOff>
    </xdr:from>
    <xdr:to>
      <xdr:col>10</xdr:col>
      <xdr:colOff>9525</xdr:colOff>
      <xdr:row>310</xdr:row>
      <xdr:rowOff>247650</xdr:rowOff>
    </xdr:to>
    <xdr:sp macro="" textlink="">
      <xdr:nvSpPr>
        <xdr:cNvPr id="22812" name="Text Box 1308"/>
        <xdr:cNvSpPr txBox="1">
          <a:spLocks noChangeArrowheads="1"/>
        </xdr:cNvSpPr>
      </xdr:nvSpPr>
      <xdr:spPr bwMode="auto">
        <a:xfrm>
          <a:off x="2809875" y="64522350"/>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28575</xdr:colOff>
      <xdr:row>309</xdr:row>
      <xdr:rowOff>66675</xdr:rowOff>
    </xdr:from>
    <xdr:to>
      <xdr:col>10</xdr:col>
      <xdr:colOff>9525</xdr:colOff>
      <xdr:row>310</xdr:row>
      <xdr:rowOff>228600</xdr:rowOff>
    </xdr:to>
    <xdr:sp macro="" textlink="">
      <xdr:nvSpPr>
        <xdr:cNvPr id="22813" name="Text Box 1309"/>
        <xdr:cNvSpPr txBox="1">
          <a:spLocks noChangeArrowheads="1"/>
        </xdr:cNvSpPr>
      </xdr:nvSpPr>
      <xdr:spPr bwMode="auto">
        <a:xfrm>
          <a:off x="2781300" y="64550925"/>
          <a:ext cx="29527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333375</xdr:colOff>
      <xdr:row>309</xdr:row>
      <xdr:rowOff>76200</xdr:rowOff>
    </xdr:from>
    <xdr:to>
      <xdr:col>12</xdr:col>
      <xdr:colOff>19050</xdr:colOff>
      <xdr:row>310</xdr:row>
      <xdr:rowOff>238125</xdr:rowOff>
    </xdr:to>
    <xdr:sp macro="" textlink="">
      <xdr:nvSpPr>
        <xdr:cNvPr id="22814" name="Text Box 1310"/>
        <xdr:cNvSpPr txBox="1">
          <a:spLocks noChangeArrowheads="1"/>
        </xdr:cNvSpPr>
      </xdr:nvSpPr>
      <xdr:spPr bwMode="auto">
        <a:xfrm>
          <a:off x="3400425" y="64560450"/>
          <a:ext cx="29527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editAs="oneCell">
    <xdr:from>
      <xdr:col>20</xdr:col>
      <xdr:colOff>419101</xdr:colOff>
      <xdr:row>159</xdr:row>
      <xdr:rowOff>266700</xdr:rowOff>
    </xdr:from>
    <xdr:to>
      <xdr:col>27</xdr:col>
      <xdr:colOff>526707</xdr:colOff>
      <xdr:row>171</xdr:row>
      <xdr:rowOff>104775</xdr:rowOff>
    </xdr:to>
    <xdr:pic>
      <xdr:nvPicPr>
        <xdr:cNvPr id="22830" name="Picture 1326"/>
        <xdr:cNvPicPr>
          <a:picLocks noChangeAspect="1" noChangeArrowheads="1"/>
        </xdr:cNvPicPr>
      </xdr:nvPicPr>
      <xdr:blipFill>
        <a:blip xmlns:r="http://schemas.openxmlformats.org/officeDocument/2006/relationships" r:embed="rId15" cstate="print"/>
        <a:srcRect/>
        <a:stretch>
          <a:fillRect/>
        </a:stretch>
      </xdr:blipFill>
      <xdr:spPr bwMode="auto">
        <a:xfrm>
          <a:off x="6715126" y="36175950"/>
          <a:ext cx="4908206" cy="2771775"/>
        </a:xfrm>
        <a:prstGeom prst="rect">
          <a:avLst/>
        </a:prstGeom>
        <a:noFill/>
      </xdr:spPr>
    </xdr:pic>
    <xdr:clientData/>
  </xdr:twoCellAnchor>
  <xdr:twoCellAnchor>
    <xdr:from>
      <xdr:col>4</xdr:col>
      <xdr:colOff>66675</xdr:colOff>
      <xdr:row>24</xdr:row>
      <xdr:rowOff>19050</xdr:rowOff>
    </xdr:from>
    <xdr:to>
      <xdr:col>4</xdr:col>
      <xdr:colOff>314325</xdr:colOff>
      <xdr:row>25</xdr:row>
      <xdr:rowOff>228600</xdr:rowOff>
    </xdr:to>
    <xdr:sp macro="" textlink="">
      <xdr:nvSpPr>
        <xdr:cNvPr id="415" name="Text Box 386"/>
        <xdr:cNvSpPr txBox="1">
          <a:spLocks noChangeArrowheads="1"/>
        </xdr:cNvSpPr>
      </xdr:nvSpPr>
      <xdr:spPr bwMode="auto">
        <a:xfrm>
          <a:off x="1219200" y="7572375"/>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24</xdr:row>
      <xdr:rowOff>66675</xdr:rowOff>
    </xdr:from>
    <xdr:to>
      <xdr:col>2</xdr:col>
      <xdr:colOff>371475</xdr:colOff>
      <xdr:row>25</xdr:row>
      <xdr:rowOff>276225</xdr:rowOff>
    </xdr:to>
    <xdr:sp macro="" textlink="">
      <xdr:nvSpPr>
        <xdr:cNvPr id="416" name="Text Box 387"/>
        <xdr:cNvSpPr txBox="1">
          <a:spLocks noChangeArrowheads="1"/>
        </xdr:cNvSpPr>
      </xdr:nvSpPr>
      <xdr:spPr bwMode="auto">
        <a:xfrm>
          <a:off x="581025" y="7620000"/>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8</xdr:col>
      <xdr:colOff>57150</xdr:colOff>
      <xdr:row>24</xdr:row>
      <xdr:rowOff>47625</xdr:rowOff>
    </xdr:from>
    <xdr:to>
      <xdr:col>9</xdr:col>
      <xdr:colOff>9525</xdr:colOff>
      <xdr:row>25</xdr:row>
      <xdr:rowOff>257175</xdr:rowOff>
    </xdr:to>
    <xdr:sp macro="" textlink="">
      <xdr:nvSpPr>
        <xdr:cNvPr id="417" name="Text Box 388"/>
        <xdr:cNvSpPr txBox="1">
          <a:spLocks noChangeArrowheads="1"/>
        </xdr:cNvSpPr>
      </xdr:nvSpPr>
      <xdr:spPr bwMode="auto">
        <a:xfrm>
          <a:off x="2514600" y="76009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24</xdr:row>
      <xdr:rowOff>38100</xdr:rowOff>
    </xdr:from>
    <xdr:to>
      <xdr:col>6</xdr:col>
      <xdr:colOff>333375</xdr:colOff>
      <xdr:row>25</xdr:row>
      <xdr:rowOff>247650</xdr:rowOff>
    </xdr:to>
    <xdr:sp macro="" textlink="">
      <xdr:nvSpPr>
        <xdr:cNvPr id="418" name="Text Box 389"/>
        <xdr:cNvSpPr txBox="1">
          <a:spLocks noChangeArrowheads="1"/>
        </xdr:cNvSpPr>
      </xdr:nvSpPr>
      <xdr:spPr bwMode="auto">
        <a:xfrm>
          <a:off x="1790700" y="7591425"/>
          <a:ext cx="3238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10</xdr:col>
      <xdr:colOff>57150</xdr:colOff>
      <xdr:row>24</xdr:row>
      <xdr:rowOff>47625</xdr:rowOff>
    </xdr:from>
    <xdr:to>
      <xdr:col>10</xdr:col>
      <xdr:colOff>304800</xdr:colOff>
      <xdr:row>25</xdr:row>
      <xdr:rowOff>257175</xdr:rowOff>
    </xdr:to>
    <xdr:sp macro="" textlink="">
      <xdr:nvSpPr>
        <xdr:cNvPr id="419" name="Text Box 390"/>
        <xdr:cNvSpPr txBox="1">
          <a:spLocks noChangeArrowheads="1"/>
        </xdr:cNvSpPr>
      </xdr:nvSpPr>
      <xdr:spPr bwMode="auto">
        <a:xfrm>
          <a:off x="3124200" y="76009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editAs="oneCell">
    <xdr:from>
      <xdr:col>20</xdr:col>
      <xdr:colOff>676275</xdr:colOff>
      <xdr:row>27</xdr:row>
      <xdr:rowOff>38100</xdr:rowOff>
    </xdr:from>
    <xdr:to>
      <xdr:col>29</xdr:col>
      <xdr:colOff>504825</xdr:colOff>
      <xdr:row>36</xdr:row>
      <xdr:rowOff>38100</xdr:rowOff>
    </xdr:to>
    <xdr:pic>
      <xdr:nvPicPr>
        <xdr:cNvPr id="22834" name="Picture 1330"/>
        <xdr:cNvPicPr>
          <a:picLocks noChangeAspect="1" noChangeArrowheads="1"/>
        </xdr:cNvPicPr>
      </xdr:nvPicPr>
      <xdr:blipFill>
        <a:blip xmlns:r="http://schemas.openxmlformats.org/officeDocument/2006/relationships" r:embed="rId16" cstate="print"/>
        <a:srcRect/>
        <a:stretch>
          <a:fillRect/>
        </a:stretch>
      </xdr:blipFill>
      <xdr:spPr bwMode="auto">
        <a:xfrm>
          <a:off x="6972300" y="7267575"/>
          <a:ext cx="6000750" cy="2809875"/>
        </a:xfrm>
        <a:prstGeom prst="rect">
          <a:avLst/>
        </a:prstGeom>
        <a:noFill/>
      </xdr:spPr>
    </xdr:pic>
    <xdr:clientData/>
  </xdr:twoCellAnchor>
  <xdr:twoCellAnchor editAs="oneCell">
    <xdr:from>
      <xdr:col>20</xdr:col>
      <xdr:colOff>676276</xdr:colOff>
      <xdr:row>128</xdr:row>
      <xdr:rowOff>4174</xdr:rowOff>
    </xdr:from>
    <xdr:to>
      <xdr:col>27</xdr:col>
      <xdr:colOff>619125</xdr:colOff>
      <xdr:row>140</xdr:row>
      <xdr:rowOff>104775</xdr:rowOff>
    </xdr:to>
    <xdr:pic>
      <xdr:nvPicPr>
        <xdr:cNvPr id="22836" name="Picture 1332"/>
        <xdr:cNvPicPr>
          <a:picLocks noChangeAspect="1" noChangeArrowheads="1"/>
        </xdr:cNvPicPr>
      </xdr:nvPicPr>
      <xdr:blipFill>
        <a:blip xmlns:r="http://schemas.openxmlformats.org/officeDocument/2006/relationships" r:embed="rId17" cstate="print"/>
        <a:srcRect/>
        <a:stretch>
          <a:fillRect/>
        </a:stretch>
      </xdr:blipFill>
      <xdr:spPr bwMode="auto">
        <a:xfrm>
          <a:off x="6972301" y="34036999"/>
          <a:ext cx="4743449" cy="3501026"/>
        </a:xfrm>
        <a:prstGeom prst="rect">
          <a:avLst/>
        </a:prstGeom>
        <a:noFill/>
      </xdr:spPr>
    </xdr:pic>
    <xdr:clientData/>
  </xdr:twoCellAnchor>
  <xdr:twoCellAnchor>
    <xdr:from>
      <xdr:col>0</xdr:col>
      <xdr:colOff>0</xdr:colOff>
      <xdr:row>147</xdr:row>
      <xdr:rowOff>257175</xdr:rowOff>
    </xdr:from>
    <xdr:to>
      <xdr:col>19</xdr:col>
      <xdr:colOff>276225</xdr:colOff>
      <xdr:row>147</xdr:row>
      <xdr:rowOff>1066800</xdr:rowOff>
    </xdr:to>
    <xdr:sp macro="" textlink="">
      <xdr:nvSpPr>
        <xdr:cNvPr id="423" name="Rounded Rectangle 422"/>
        <xdr:cNvSpPr/>
      </xdr:nvSpPr>
      <xdr:spPr bwMode="auto">
        <a:xfrm>
          <a:off x="0" y="40605075"/>
          <a:ext cx="6038850" cy="809625"/>
        </a:xfrm>
        <a:prstGeom prst="roundRect">
          <a:avLst/>
        </a:prstGeom>
        <a:solidFill>
          <a:srgbClr val="00CC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0</xdr:col>
      <xdr:colOff>200024</xdr:colOff>
      <xdr:row>147</xdr:row>
      <xdr:rowOff>314325</xdr:rowOff>
    </xdr:from>
    <xdr:to>
      <xdr:col>19</xdr:col>
      <xdr:colOff>9524</xdr:colOff>
      <xdr:row>147</xdr:row>
      <xdr:rowOff>1000125</xdr:rowOff>
    </xdr:to>
    <xdr:sp macro="" textlink="">
      <xdr:nvSpPr>
        <xdr:cNvPr id="424" name="WordArt 46"/>
        <xdr:cNvSpPr>
          <a:spLocks noChangeArrowheads="1" noChangeShapeType="1" noTextEdit="1"/>
        </xdr:cNvSpPr>
      </xdr:nvSpPr>
      <xdr:spPr bwMode="auto">
        <a:xfrm>
          <a:off x="200024" y="40662225"/>
          <a:ext cx="5572125" cy="685800"/>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outerShdw>
              </a:effectLst>
              <a:latin typeface="Comic Sans MS"/>
            </a:rPr>
            <a:t>Ακέραιος ÷ Κλάσμα </a:t>
          </a:r>
          <a:endParaRPr lang="en-GB"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outerShdw>
            </a:effectLst>
            <a:latin typeface="Comic Sans MS"/>
          </a:endParaRPr>
        </a:p>
      </xdr:txBody>
    </xdr:sp>
    <xdr:clientData/>
  </xdr:twoCellAnchor>
  <xdr:twoCellAnchor>
    <xdr:from>
      <xdr:col>1</xdr:col>
      <xdr:colOff>152400</xdr:colOff>
      <xdr:row>258</xdr:row>
      <xdr:rowOff>57150</xdr:rowOff>
    </xdr:from>
    <xdr:to>
      <xdr:col>18</xdr:col>
      <xdr:colOff>114300</xdr:colOff>
      <xdr:row>258</xdr:row>
      <xdr:rowOff>742950</xdr:rowOff>
    </xdr:to>
    <xdr:sp macro="" textlink="">
      <xdr:nvSpPr>
        <xdr:cNvPr id="426" name="WordArt 1102"/>
        <xdr:cNvSpPr>
          <a:spLocks noChangeArrowheads="1" noChangeShapeType="1" noTextEdit="1"/>
        </xdr:cNvSpPr>
      </xdr:nvSpPr>
      <xdr:spPr bwMode="auto">
        <a:xfrm>
          <a:off x="400050" y="62636400"/>
          <a:ext cx="5210175" cy="685800"/>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EAEAEA"/>
                </a:solidFill>
                <a:round/>
                <a:headEnd/>
                <a:tailEnd/>
              </a:ln>
              <a:solidFill>
                <a:srgbClr val="FF0000"/>
              </a:solidFill>
              <a:effectLst>
                <a:outerShdw dist="35921" dir="2700000" sy="50000" kx="2115830" algn="bl" rotWithShape="0">
                  <a:srgbClr val="C0C0C0"/>
                </a:outerShdw>
              </a:effectLst>
              <a:latin typeface="Comic Sans MS"/>
            </a:rPr>
            <a:t>Μικτός ÷ ακέραιο</a:t>
          </a:r>
          <a:endParaRPr lang="en-GB" sz="3600" b="1" kern="10" spc="0">
            <a:ln w="12700">
              <a:solidFill>
                <a:srgbClr val="EAEAEA"/>
              </a:solidFill>
              <a:round/>
              <a:headEnd/>
              <a:tailEnd/>
            </a:ln>
            <a:solidFill>
              <a:srgbClr val="FF0000"/>
            </a:solidFill>
            <a:effectLst>
              <a:outerShdw dist="35921" dir="2700000" sy="50000" kx="2115830" algn="bl" rotWithShape="0">
                <a:srgbClr val="C0C0C0"/>
              </a:outerShdw>
            </a:effectLst>
            <a:latin typeface="Comic Sans MS"/>
          </a:endParaRPr>
        </a:p>
      </xdr:txBody>
    </xdr:sp>
    <xdr:clientData/>
  </xdr:twoCellAnchor>
  <xdr:twoCellAnchor>
    <xdr:from>
      <xdr:col>4</xdr:col>
      <xdr:colOff>66675</xdr:colOff>
      <xdr:row>119</xdr:row>
      <xdr:rowOff>19050</xdr:rowOff>
    </xdr:from>
    <xdr:to>
      <xdr:col>5</xdr:col>
      <xdr:colOff>0</xdr:colOff>
      <xdr:row>120</xdr:row>
      <xdr:rowOff>228600</xdr:rowOff>
    </xdr:to>
    <xdr:sp macro="" textlink="">
      <xdr:nvSpPr>
        <xdr:cNvPr id="428" name="Text Box 525"/>
        <xdr:cNvSpPr txBox="1">
          <a:spLocks noChangeArrowheads="1"/>
        </xdr:cNvSpPr>
      </xdr:nvSpPr>
      <xdr:spPr bwMode="auto">
        <a:xfrm>
          <a:off x="1219200" y="3609975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119</xdr:row>
      <xdr:rowOff>66675</xdr:rowOff>
    </xdr:from>
    <xdr:to>
      <xdr:col>2</xdr:col>
      <xdr:colOff>371475</xdr:colOff>
      <xdr:row>120</xdr:row>
      <xdr:rowOff>276225</xdr:rowOff>
    </xdr:to>
    <xdr:sp macro="" textlink="">
      <xdr:nvSpPr>
        <xdr:cNvPr id="429" name="Text Box 526"/>
        <xdr:cNvSpPr txBox="1">
          <a:spLocks noChangeArrowheads="1"/>
        </xdr:cNvSpPr>
      </xdr:nvSpPr>
      <xdr:spPr bwMode="auto">
        <a:xfrm>
          <a:off x="581025" y="3614737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8</xdr:col>
      <xdr:colOff>57150</xdr:colOff>
      <xdr:row>119</xdr:row>
      <xdr:rowOff>47625</xdr:rowOff>
    </xdr:from>
    <xdr:to>
      <xdr:col>9</xdr:col>
      <xdr:colOff>9525</xdr:colOff>
      <xdr:row>120</xdr:row>
      <xdr:rowOff>257175</xdr:rowOff>
    </xdr:to>
    <xdr:sp macro="" textlink="">
      <xdr:nvSpPr>
        <xdr:cNvPr id="430" name="Text Box 527"/>
        <xdr:cNvSpPr txBox="1">
          <a:spLocks noChangeArrowheads="1"/>
        </xdr:cNvSpPr>
      </xdr:nvSpPr>
      <xdr:spPr bwMode="auto">
        <a:xfrm>
          <a:off x="2514600" y="361283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119</xdr:row>
      <xdr:rowOff>38100</xdr:rowOff>
    </xdr:from>
    <xdr:to>
      <xdr:col>6</xdr:col>
      <xdr:colOff>333375</xdr:colOff>
      <xdr:row>120</xdr:row>
      <xdr:rowOff>247650</xdr:rowOff>
    </xdr:to>
    <xdr:sp macro="" textlink="">
      <xdr:nvSpPr>
        <xdr:cNvPr id="431" name="Text Box 528"/>
        <xdr:cNvSpPr txBox="1">
          <a:spLocks noChangeArrowheads="1"/>
        </xdr:cNvSpPr>
      </xdr:nvSpPr>
      <xdr:spPr bwMode="auto">
        <a:xfrm>
          <a:off x="1790700" y="36118800"/>
          <a:ext cx="3238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2</xdr:col>
      <xdr:colOff>28575</xdr:colOff>
      <xdr:row>153</xdr:row>
      <xdr:rowOff>66675</xdr:rowOff>
    </xdr:from>
    <xdr:to>
      <xdr:col>2</xdr:col>
      <xdr:colOff>304800</xdr:colOff>
      <xdr:row>155</xdr:row>
      <xdr:rowOff>0</xdr:rowOff>
    </xdr:to>
    <xdr:sp macro="" textlink="">
      <xdr:nvSpPr>
        <xdr:cNvPr id="432" name="Text Box 592"/>
        <xdr:cNvSpPr txBox="1">
          <a:spLocks noChangeArrowheads="1"/>
        </xdr:cNvSpPr>
      </xdr:nvSpPr>
      <xdr:spPr bwMode="auto">
        <a:xfrm>
          <a:off x="561975" y="47710725"/>
          <a:ext cx="276225" cy="5238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4</xdr:col>
      <xdr:colOff>19050</xdr:colOff>
      <xdr:row>153</xdr:row>
      <xdr:rowOff>19050</xdr:rowOff>
    </xdr:from>
    <xdr:to>
      <xdr:col>5</xdr:col>
      <xdr:colOff>0</xdr:colOff>
      <xdr:row>154</xdr:row>
      <xdr:rowOff>228600</xdr:rowOff>
    </xdr:to>
    <xdr:sp macro="" textlink="">
      <xdr:nvSpPr>
        <xdr:cNvPr id="433" name="Text Box 593"/>
        <xdr:cNvSpPr txBox="1">
          <a:spLocks noChangeArrowheads="1"/>
        </xdr:cNvSpPr>
      </xdr:nvSpPr>
      <xdr:spPr bwMode="auto">
        <a:xfrm>
          <a:off x="1171575" y="47663100"/>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28575</xdr:colOff>
      <xdr:row>153</xdr:row>
      <xdr:rowOff>38100</xdr:rowOff>
    </xdr:from>
    <xdr:to>
      <xdr:col>6</xdr:col>
      <xdr:colOff>323850</xdr:colOff>
      <xdr:row>154</xdr:row>
      <xdr:rowOff>247650</xdr:rowOff>
    </xdr:to>
    <xdr:sp macro="" textlink="">
      <xdr:nvSpPr>
        <xdr:cNvPr id="434" name="Text Box 595"/>
        <xdr:cNvSpPr txBox="1">
          <a:spLocks noChangeArrowheads="1"/>
        </xdr:cNvSpPr>
      </xdr:nvSpPr>
      <xdr:spPr bwMode="auto">
        <a:xfrm>
          <a:off x="1809750" y="47682150"/>
          <a:ext cx="29527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1800" b="1" i="0" strike="noStrike">
              <a:solidFill>
                <a:srgbClr val="0000FF"/>
              </a:solidFill>
              <a:latin typeface="Comic Sans MS"/>
            </a:rPr>
            <a:t>Χ</a:t>
          </a:r>
        </a:p>
      </xdr:txBody>
    </xdr:sp>
    <xdr:clientData/>
  </xdr:twoCellAnchor>
  <xdr:twoCellAnchor>
    <xdr:from>
      <xdr:col>8</xdr:col>
      <xdr:colOff>57150</xdr:colOff>
      <xdr:row>153</xdr:row>
      <xdr:rowOff>47625</xdr:rowOff>
    </xdr:from>
    <xdr:to>
      <xdr:col>9</xdr:col>
      <xdr:colOff>9525</xdr:colOff>
      <xdr:row>154</xdr:row>
      <xdr:rowOff>257175</xdr:rowOff>
    </xdr:to>
    <xdr:sp macro="" textlink="">
      <xdr:nvSpPr>
        <xdr:cNvPr id="435" name="Text Box 597"/>
        <xdr:cNvSpPr txBox="1">
          <a:spLocks noChangeArrowheads="1"/>
        </xdr:cNvSpPr>
      </xdr:nvSpPr>
      <xdr:spPr bwMode="auto">
        <a:xfrm>
          <a:off x="2514600" y="476916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57150</xdr:colOff>
      <xdr:row>153</xdr:row>
      <xdr:rowOff>47625</xdr:rowOff>
    </xdr:from>
    <xdr:to>
      <xdr:col>9</xdr:col>
      <xdr:colOff>9525</xdr:colOff>
      <xdr:row>154</xdr:row>
      <xdr:rowOff>257175</xdr:rowOff>
    </xdr:to>
    <xdr:sp macro="" textlink="">
      <xdr:nvSpPr>
        <xdr:cNvPr id="436" name="Text Box 598"/>
        <xdr:cNvSpPr txBox="1">
          <a:spLocks noChangeArrowheads="1"/>
        </xdr:cNvSpPr>
      </xdr:nvSpPr>
      <xdr:spPr bwMode="auto">
        <a:xfrm>
          <a:off x="2514600" y="476916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38100</xdr:colOff>
      <xdr:row>153</xdr:row>
      <xdr:rowOff>66675</xdr:rowOff>
    </xdr:from>
    <xdr:to>
      <xdr:col>10</xdr:col>
      <xdr:colOff>285750</xdr:colOff>
      <xdr:row>154</xdr:row>
      <xdr:rowOff>276225</xdr:rowOff>
    </xdr:to>
    <xdr:sp macro="" textlink="">
      <xdr:nvSpPr>
        <xdr:cNvPr id="437" name="Text Box 604"/>
        <xdr:cNvSpPr txBox="1">
          <a:spLocks noChangeArrowheads="1"/>
        </xdr:cNvSpPr>
      </xdr:nvSpPr>
      <xdr:spPr bwMode="auto">
        <a:xfrm>
          <a:off x="3105150" y="477107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28575</xdr:colOff>
      <xdr:row>263</xdr:row>
      <xdr:rowOff>76200</xdr:rowOff>
    </xdr:from>
    <xdr:to>
      <xdr:col>4</xdr:col>
      <xdr:colOff>0</xdr:colOff>
      <xdr:row>264</xdr:row>
      <xdr:rowOff>247650</xdr:rowOff>
    </xdr:to>
    <xdr:sp macro="" textlink="">
      <xdr:nvSpPr>
        <xdr:cNvPr id="438" name="Text Box 1217"/>
        <xdr:cNvSpPr txBox="1">
          <a:spLocks noChangeArrowheads="1"/>
        </xdr:cNvSpPr>
      </xdr:nvSpPr>
      <xdr:spPr bwMode="auto">
        <a:xfrm>
          <a:off x="876300" y="72161400"/>
          <a:ext cx="276225" cy="4667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4</xdr:col>
      <xdr:colOff>238125</xdr:colOff>
      <xdr:row>263</xdr:row>
      <xdr:rowOff>57150</xdr:rowOff>
    </xdr:from>
    <xdr:to>
      <xdr:col>5</xdr:col>
      <xdr:colOff>209550</xdr:colOff>
      <xdr:row>264</xdr:row>
      <xdr:rowOff>266700</xdr:rowOff>
    </xdr:to>
    <xdr:sp macro="" textlink="">
      <xdr:nvSpPr>
        <xdr:cNvPr id="439" name="Text Box 1218"/>
        <xdr:cNvSpPr txBox="1">
          <a:spLocks noChangeArrowheads="1"/>
        </xdr:cNvSpPr>
      </xdr:nvSpPr>
      <xdr:spPr bwMode="auto">
        <a:xfrm>
          <a:off x="1390650" y="72142350"/>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28575</xdr:colOff>
      <xdr:row>263</xdr:row>
      <xdr:rowOff>66675</xdr:rowOff>
    </xdr:from>
    <xdr:to>
      <xdr:col>7</xdr:col>
      <xdr:colOff>276225</xdr:colOff>
      <xdr:row>264</xdr:row>
      <xdr:rowOff>228600</xdr:rowOff>
    </xdr:to>
    <xdr:sp macro="" textlink="">
      <xdr:nvSpPr>
        <xdr:cNvPr id="440" name="Text Box 1220"/>
        <xdr:cNvSpPr txBox="1">
          <a:spLocks noChangeArrowheads="1"/>
        </xdr:cNvSpPr>
      </xdr:nvSpPr>
      <xdr:spPr bwMode="auto">
        <a:xfrm>
          <a:off x="2162175" y="721518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7</xdr:col>
      <xdr:colOff>28575</xdr:colOff>
      <xdr:row>263</xdr:row>
      <xdr:rowOff>66675</xdr:rowOff>
    </xdr:from>
    <xdr:to>
      <xdr:col>8</xdr:col>
      <xdr:colOff>9525</xdr:colOff>
      <xdr:row>264</xdr:row>
      <xdr:rowOff>228600</xdr:rowOff>
    </xdr:to>
    <xdr:sp macro="" textlink="">
      <xdr:nvSpPr>
        <xdr:cNvPr id="441" name="Text Box 1221"/>
        <xdr:cNvSpPr txBox="1">
          <a:spLocks noChangeArrowheads="1"/>
        </xdr:cNvSpPr>
      </xdr:nvSpPr>
      <xdr:spPr bwMode="auto">
        <a:xfrm>
          <a:off x="2162175" y="72151875"/>
          <a:ext cx="30480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9</xdr:col>
      <xdr:colOff>57150</xdr:colOff>
      <xdr:row>263</xdr:row>
      <xdr:rowOff>38100</xdr:rowOff>
    </xdr:from>
    <xdr:to>
      <xdr:col>10</xdr:col>
      <xdr:colOff>9525</xdr:colOff>
      <xdr:row>264</xdr:row>
      <xdr:rowOff>247650</xdr:rowOff>
    </xdr:to>
    <xdr:sp macro="" textlink="">
      <xdr:nvSpPr>
        <xdr:cNvPr id="442" name="Text Box 1223"/>
        <xdr:cNvSpPr txBox="1">
          <a:spLocks noChangeArrowheads="1"/>
        </xdr:cNvSpPr>
      </xdr:nvSpPr>
      <xdr:spPr bwMode="auto">
        <a:xfrm>
          <a:off x="2809875" y="72123300"/>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9</xdr:col>
      <xdr:colOff>28575</xdr:colOff>
      <xdr:row>263</xdr:row>
      <xdr:rowOff>66675</xdr:rowOff>
    </xdr:from>
    <xdr:to>
      <xdr:col>10</xdr:col>
      <xdr:colOff>9525</xdr:colOff>
      <xdr:row>264</xdr:row>
      <xdr:rowOff>228600</xdr:rowOff>
    </xdr:to>
    <xdr:sp macro="" textlink="">
      <xdr:nvSpPr>
        <xdr:cNvPr id="443" name="Text Box 1224"/>
        <xdr:cNvSpPr txBox="1">
          <a:spLocks noChangeArrowheads="1"/>
        </xdr:cNvSpPr>
      </xdr:nvSpPr>
      <xdr:spPr bwMode="auto">
        <a:xfrm>
          <a:off x="2781300" y="72151875"/>
          <a:ext cx="29527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28575</xdr:colOff>
      <xdr:row>205</xdr:row>
      <xdr:rowOff>66675</xdr:rowOff>
    </xdr:from>
    <xdr:to>
      <xdr:col>2</xdr:col>
      <xdr:colOff>304800</xdr:colOff>
      <xdr:row>207</xdr:row>
      <xdr:rowOff>0</xdr:rowOff>
    </xdr:to>
    <xdr:sp macro="" textlink="">
      <xdr:nvSpPr>
        <xdr:cNvPr id="453" name="Text Box 1104"/>
        <xdr:cNvSpPr txBox="1">
          <a:spLocks noChangeArrowheads="1"/>
        </xdr:cNvSpPr>
      </xdr:nvSpPr>
      <xdr:spPr bwMode="auto">
        <a:xfrm>
          <a:off x="561975" y="61217175"/>
          <a:ext cx="276225" cy="5238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5</xdr:col>
      <xdr:colOff>0</xdr:colOff>
      <xdr:row>205</xdr:row>
      <xdr:rowOff>47625</xdr:rowOff>
    </xdr:from>
    <xdr:to>
      <xdr:col>5</xdr:col>
      <xdr:colOff>266700</xdr:colOff>
      <xdr:row>206</xdr:row>
      <xdr:rowOff>247650</xdr:rowOff>
    </xdr:to>
    <xdr:sp macro="" textlink="">
      <xdr:nvSpPr>
        <xdr:cNvPr id="454" name="Text Box 1105"/>
        <xdr:cNvSpPr txBox="1">
          <a:spLocks noChangeArrowheads="1"/>
        </xdr:cNvSpPr>
      </xdr:nvSpPr>
      <xdr:spPr bwMode="auto">
        <a:xfrm>
          <a:off x="1447800" y="61198125"/>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28575</xdr:colOff>
      <xdr:row>205</xdr:row>
      <xdr:rowOff>66675</xdr:rowOff>
    </xdr:from>
    <xdr:to>
      <xdr:col>7</xdr:col>
      <xdr:colOff>304800</xdr:colOff>
      <xdr:row>207</xdr:row>
      <xdr:rowOff>0</xdr:rowOff>
    </xdr:to>
    <xdr:sp macro="" textlink="">
      <xdr:nvSpPr>
        <xdr:cNvPr id="455" name="Text Box 1108"/>
        <xdr:cNvSpPr txBox="1">
          <a:spLocks noChangeArrowheads="1"/>
        </xdr:cNvSpPr>
      </xdr:nvSpPr>
      <xdr:spPr bwMode="auto">
        <a:xfrm>
          <a:off x="2162175" y="61217175"/>
          <a:ext cx="276225" cy="5238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9</xdr:col>
      <xdr:colOff>0</xdr:colOff>
      <xdr:row>205</xdr:row>
      <xdr:rowOff>0</xdr:rowOff>
    </xdr:from>
    <xdr:to>
      <xdr:col>9</xdr:col>
      <xdr:colOff>266700</xdr:colOff>
      <xdr:row>206</xdr:row>
      <xdr:rowOff>247650</xdr:rowOff>
    </xdr:to>
    <xdr:sp macro="" textlink="">
      <xdr:nvSpPr>
        <xdr:cNvPr id="456" name="Text Box 1110"/>
        <xdr:cNvSpPr txBox="1">
          <a:spLocks noChangeArrowheads="1"/>
        </xdr:cNvSpPr>
      </xdr:nvSpPr>
      <xdr:spPr bwMode="auto">
        <a:xfrm>
          <a:off x="2752725" y="61150500"/>
          <a:ext cx="266700" cy="5429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28575</xdr:colOff>
      <xdr:row>205</xdr:row>
      <xdr:rowOff>66675</xdr:rowOff>
    </xdr:from>
    <xdr:to>
      <xdr:col>12</xdr:col>
      <xdr:colOff>9525</xdr:colOff>
      <xdr:row>206</xdr:row>
      <xdr:rowOff>228600</xdr:rowOff>
    </xdr:to>
    <xdr:sp macro="" textlink="">
      <xdr:nvSpPr>
        <xdr:cNvPr id="457" name="Text Box 1112"/>
        <xdr:cNvSpPr txBox="1">
          <a:spLocks noChangeArrowheads="1"/>
        </xdr:cNvSpPr>
      </xdr:nvSpPr>
      <xdr:spPr bwMode="auto">
        <a:xfrm>
          <a:off x="3438525" y="612171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13</xdr:col>
      <xdr:colOff>0</xdr:colOff>
      <xdr:row>205</xdr:row>
      <xdr:rowOff>0</xdr:rowOff>
    </xdr:from>
    <xdr:to>
      <xdr:col>13</xdr:col>
      <xdr:colOff>266700</xdr:colOff>
      <xdr:row>206</xdr:row>
      <xdr:rowOff>247650</xdr:rowOff>
    </xdr:to>
    <xdr:sp macro="" textlink="">
      <xdr:nvSpPr>
        <xdr:cNvPr id="458" name="Text Box 1116"/>
        <xdr:cNvSpPr txBox="1">
          <a:spLocks noChangeArrowheads="1"/>
        </xdr:cNvSpPr>
      </xdr:nvSpPr>
      <xdr:spPr bwMode="auto">
        <a:xfrm>
          <a:off x="3981450" y="61150500"/>
          <a:ext cx="266700" cy="5429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13</xdr:col>
      <xdr:colOff>28575</xdr:colOff>
      <xdr:row>205</xdr:row>
      <xdr:rowOff>66675</xdr:rowOff>
    </xdr:from>
    <xdr:to>
      <xdr:col>14</xdr:col>
      <xdr:colOff>9525</xdr:colOff>
      <xdr:row>206</xdr:row>
      <xdr:rowOff>228600</xdr:rowOff>
    </xdr:to>
    <xdr:sp macro="" textlink="">
      <xdr:nvSpPr>
        <xdr:cNvPr id="459" name="Text Box 1117"/>
        <xdr:cNvSpPr txBox="1">
          <a:spLocks noChangeArrowheads="1"/>
        </xdr:cNvSpPr>
      </xdr:nvSpPr>
      <xdr:spPr bwMode="auto">
        <a:xfrm>
          <a:off x="4010025" y="61217175"/>
          <a:ext cx="27622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15</xdr:col>
      <xdr:colOff>28575</xdr:colOff>
      <xdr:row>205</xdr:row>
      <xdr:rowOff>66675</xdr:rowOff>
    </xdr:from>
    <xdr:to>
      <xdr:col>16</xdr:col>
      <xdr:colOff>0</xdr:colOff>
      <xdr:row>206</xdr:row>
      <xdr:rowOff>228600</xdr:rowOff>
    </xdr:to>
    <xdr:sp macro="" textlink="">
      <xdr:nvSpPr>
        <xdr:cNvPr id="460" name="Text Box 1119"/>
        <xdr:cNvSpPr txBox="1">
          <a:spLocks noChangeArrowheads="1"/>
        </xdr:cNvSpPr>
      </xdr:nvSpPr>
      <xdr:spPr bwMode="auto">
        <a:xfrm>
          <a:off x="4629150" y="61217175"/>
          <a:ext cx="27622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13</xdr:col>
      <xdr:colOff>28575</xdr:colOff>
      <xdr:row>205</xdr:row>
      <xdr:rowOff>66675</xdr:rowOff>
    </xdr:from>
    <xdr:to>
      <xdr:col>14</xdr:col>
      <xdr:colOff>9525</xdr:colOff>
      <xdr:row>206</xdr:row>
      <xdr:rowOff>228600</xdr:rowOff>
    </xdr:to>
    <xdr:sp macro="" textlink="">
      <xdr:nvSpPr>
        <xdr:cNvPr id="461" name="Text Box 1142"/>
        <xdr:cNvSpPr txBox="1">
          <a:spLocks noChangeArrowheads="1"/>
        </xdr:cNvSpPr>
      </xdr:nvSpPr>
      <xdr:spPr bwMode="auto">
        <a:xfrm>
          <a:off x="4010025" y="61217175"/>
          <a:ext cx="27622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28575</xdr:colOff>
      <xdr:row>327</xdr:row>
      <xdr:rowOff>66675</xdr:rowOff>
    </xdr:from>
    <xdr:to>
      <xdr:col>12</xdr:col>
      <xdr:colOff>9525</xdr:colOff>
      <xdr:row>328</xdr:row>
      <xdr:rowOff>228600</xdr:rowOff>
    </xdr:to>
    <xdr:sp macro="" textlink="">
      <xdr:nvSpPr>
        <xdr:cNvPr id="462" name="Text Box 68"/>
        <xdr:cNvSpPr txBox="1">
          <a:spLocks noChangeArrowheads="1"/>
        </xdr:cNvSpPr>
      </xdr:nvSpPr>
      <xdr:spPr bwMode="auto">
        <a:xfrm>
          <a:off x="3438525" y="90525600"/>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2</xdr:col>
      <xdr:colOff>47625</xdr:colOff>
      <xdr:row>327</xdr:row>
      <xdr:rowOff>66675</xdr:rowOff>
    </xdr:from>
    <xdr:to>
      <xdr:col>2</xdr:col>
      <xdr:colOff>371475</xdr:colOff>
      <xdr:row>328</xdr:row>
      <xdr:rowOff>276225</xdr:rowOff>
    </xdr:to>
    <xdr:sp macro="" textlink="">
      <xdr:nvSpPr>
        <xdr:cNvPr id="464" name="Text Box 673"/>
        <xdr:cNvSpPr txBox="1">
          <a:spLocks noChangeArrowheads="1"/>
        </xdr:cNvSpPr>
      </xdr:nvSpPr>
      <xdr:spPr bwMode="auto">
        <a:xfrm>
          <a:off x="581025" y="90525600"/>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9</xdr:col>
      <xdr:colOff>47625</xdr:colOff>
      <xdr:row>327</xdr:row>
      <xdr:rowOff>28575</xdr:rowOff>
    </xdr:from>
    <xdr:to>
      <xdr:col>9</xdr:col>
      <xdr:colOff>295275</xdr:colOff>
      <xdr:row>328</xdr:row>
      <xdr:rowOff>238125</xdr:rowOff>
    </xdr:to>
    <xdr:sp macro="" textlink="">
      <xdr:nvSpPr>
        <xdr:cNvPr id="465" name="Text Box 674"/>
        <xdr:cNvSpPr txBox="1">
          <a:spLocks noChangeArrowheads="1"/>
        </xdr:cNvSpPr>
      </xdr:nvSpPr>
      <xdr:spPr bwMode="auto">
        <a:xfrm>
          <a:off x="2800350" y="904875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314325</xdr:colOff>
      <xdr:row>326</xdr:row>
      <xdr:rowOff>304800</xdr:rowOff>
    </xdr:from>
    <xdr:to>
      <xdr:col>5</xdr:col>
      <xdr:colOff>266700</xdr:colOff>
      <xdr:row>328</xdr:row>
      <xdr:rowOff>247650</xdr:rowOff>
    </xdr:to>
    <xdr:sp macro="" textlink="">
      <xdr:nvSpPr>
        <xdr:cNvPr id="466" name="Text Box 682"/>
        <xdr:cNvSpPr txBox="1">
          <a:spLocks noChangeArrowheads="1"/>
        </xdr:cNvSpPr>
      </xdr:nvSpPr>
      <xdr:spPr bwMode="auto">
        <a:xfrm>
          <a:off x="1447800" y="90439875"/>
          <a:ext cx="266700" cy="5619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47625</xdr:colOff>
      <xdr:row>327</xdr:row>
      <xdr:rowOff>66675</xdr:rowOff>
    </xdr:from>
    <xdr:to>
      <xdr:col>8</xdr:col>
      <xdr:colOff>0</xdr:colOff>
      <xdr:row>328</xdr:row>
      <xdr:rowOff>276225</xdr:rowOff>
    </xdr:to>
    <xdr:sp macro="" textlink="">
      <xdr:nvSpPr>
        <xdr:cNvPr id="467" name="Text Box 684"/>
        <xdr:cNvSpPr txBox="1">
          <a:spLocks noChangeArrowheads="1"/>
        </xdr:cNvSpPr>
      </xdr:nvSpPr>
      <xdr:spPr bwMode="auto">
        <a:xfrm>
          <a:off x="2181225" y="90525600"/>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13</xdr:col>
      <xdr:colOff>19050</xdr:colOff>
      <xdr:row>327</xdr:row>
      <xdr:rowOff>28575</xdr:rowOff>
    </xdr:from>
    <xdr:to>
      <xdr:col>14</xdr:col>
      <xdr:colOff>0</xdr:colOff>
      <xdr:row>328</xdr:row>
      <xdr:rowOff>238125</xdr:rowOff>
    </xdr:to>
    <xdr:sp macro="" textlink="">
      <xdr:nvSpPr>
        <xdr:cNvPr id="468" name="Text Box 696"/>
        <xdr:cNvSpPr txBox="1">
          <a:spLocks noChangeArrowheads="1"/>
        </xdr:cNvSpPr>
      </xdr:nvSpPr>
      <xdr:spPr bwMode="auto">
        <a:xfrm>
          <a:off x="4000500" y="90487500"/>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76200</xdr:colOff>
      <xdr:row>421</xdr:row>
      <xdr:rowOff>57150</xdr:rowOff>
    </xdr:from>
    <xdr:to>
      <xdr:col>3</xdr:col>
      <xdr:colOff>323850</xdr:colOff>
      <xdr:row>424</xdr:row>
      <xdr:rowOff>0</xdr:rowOff>
    </xdr:to>
    <xdr:sp macro="" textlink="">
      <xdr:nvSpPr>
        <xdr:cNvPr id="471" name="Text Box 851"/>
        <xdr:cNvSpPr txBox="1">
          <a:spLocks noChangeArrowheads="1"/>
        </xdr:cNvSpPr>
      </xdr:nvSpPr>
      <xdr:spPr bwMode="auto">
        <a:xfrm>
          <a:off x="923925" y="114280950"/>
          <a:ext cx="22860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9525</xdr:colOff>
      <xdr:row>421</xdr:row>
      <xdr:rowOff>19050</xdr:rowOff>
    </xdr:from>
    <xdr:to>
      <xdr:col>6</xdr:col>
      <xdr:colOff>314325</xdr:colOff>
      <xdr:row>423</xdr:row>
      <xdr:rowOff>190500</xdr:rowOff>
    </xdr:to>
    <xdr:sp macro="" textlink="">
      <xdr:nvSpPr>
        <xdr:cNvPr id="472" name="Text Box 852"/>
        <xdr:cNvSpPr txBox="1">
          <a:spLocks noChangeArrowheads="1"/>
        </xdr:cNvSpPr>
      </xdr:nvSpPr>
      <xdr:spPr bwMode="auto">
        <a:xfrm>
          <a:off x="1790700" y="114242850"/>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19050</xdr:colOff>
      <xdr:row>421</xdr:row>
      <xdr:rowOff>28575</xdr:rowOff>
    </xdr:from>
    <xdr:to>
      <xdr:col>8</xdr:col>
      <xdr:colOff>266700</xdr:colOff>
      <xdr:row>423</xdr:row>
      <xdr:rowOff>219075</xdr:rowOff>
    </xdr:to>
    <xdr:sp macro="" textlink="">
      <xdr:nvSpPr>
        <xdr:cNvPr id="473" name="Text Box 853"/>
        <xdr:cNvSpPr txBox="1">
          <a:spLocks noChangeArrowheads="1"/>
        </xdr:cNvSpPr>
      </xdr:nvSpPr>
      <xdr:spPr bwMode="auto">
        <a:xfrm>
          <a:off x="2476500" y="114252375"/>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9525</xdr:colOff>
      <xdr:row>421</xdr:row>
      <xdr:rowOff>57150</xdr:rowOff>
    </xdr:from>
    <xdr:to>
      <xdr:col>10</xdr:col>
      <xdr:colOff>314325</xdr:colOff>
      <xdr:row>423</xdr:row>
      <xdr:rowOff>228600</xdr:rowOff>
    </xdr:to>
    <xdr:sp macro="" textlink="">
      <xdr:nvSpPr>
        <xdr:cNvPr id="474" name="Text Box 854"/>
        <xdr:cNvSpPr txBox="1">
          <a:spLocks noChangeArrowheads="1"/>
        </xdr:cNvSpPr>
      </xdr:nvSpPr>
      <xdr:spPr bwMode="auto">
        <a:xfrm>
          <a:off x="3076575" y="114280950"/>
          <a:ext cx="304800" cy="4762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14</xdr:col>
      <xdr:colOff>38100</xdr:colOff>
      <xdr:row>421</xdr:row>
      <xdr:rowOff>19050</xdr:rowOff>
    </xdr:from>
    <xdr:to>
      <xdr:col>14</xdr:col>
      <xdr:colOff>304800</xdr:colOff>
      <xdr:row>423</xdr:row>
      <xdr:rowOff>209550</xdr:rowOff>
    </xdr:to>
    <xdr:sp macro="" textlink="">
      <xdr:nvSpPr>
        <xdr:cNvPr id="475" name="Text Box 856"/>
        <xdr:cNvSpPr txBox="1">
          <a:spLocks noChangeArrowheads="1"/>
        </xdr:cNvSpPr>
      </xdr:nvSpPr>
      <xdr:spPr bwMode="auto">
        <a:xfrm>
          <a:off x="4314825" y="114242850"/>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19050</xdr:colOff>
      <xdr:row>421</xdr:row>
      <xdr:rowOff>38100</xdr:rowOff>
    </xdr:from>
    <xdr:to>
      <xdr:col>12</xdr:col>
      <xdr:colOff>285750</xdr:colOff>
      <xdr:row>423</xdr:row>
      <xdr:rowOff>228600</xdr:rowOff>
    </xdr:to>
    <xdr:sp macro="" textlink="">
      <xdr:nvSpPr>
        <xdr:cNvPr id="476" name="Text Box 865"/>
        <xdr:cNvSpPr txBox="1">
          <a:spLocks noChangeArrowheads="1"/>
        </xdr:cNvSpPr>
      </xdr:nvSpPr>
      <xdr:spPr bwMode="auto">
        <a:xfrm>
          <a:off x="3695700" y="114261900"/>
          <a:ext cx="26670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X</a:t>
          </a:r>
        </a:p>
      </xdr:txBody>
    </xdr:sp>
    <xdr:clientData/>
  </xdr:twoCellAnchor>
  <xdr:twoCellAnchor>
    <xdr:from>
      <xdr:col>16</xdr:col>
      <xdr:colOff>38100</xdr:colOff>
      <xdr:row>421</xdr:row>
      <xdr:rowOff>19050</xdr:rowOff>
    </xdr:from>
    <xdr:to>
      <xdr:col>16</xdr:col>
      <xdr:colOff>285750</xdr:colOff>
      <xdr:row>423</xdr:row>
      <xdr:rowOff>209550</xdr:rowOff>
    </xdr:to>
    <xdr:sp macro="" textlink="">
      <xdr:nvSpPr>
        <xdr:cNvPr id="477" name="Text Box 870"/>
        <xdr:cNvSpPr txBox="1">
          <a:spLocks noChangeArrowheads="1"/>
        </xdr:cNvSpPr>
      </xdr:nvSpPr>
      <xdr:spPr bwMode="auto">
        <a:xfrm>
          <a:off x="4943475" y="114242850"/>
          <a:ext cx="247650" cy="4953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16</xdr:col>
      <xdr:colOff>19050</xdr:colOff>
      <xdr:row>421</xdr:row>
      <xdr:rowOff>57150</xdr:rowOff>
    </xdr:from>
    <xdr:to>
      <xdr:col>16</xdr:col>
      <xdr:colOff>266700</xdr:colOff>
      <xdr:row>424</xdr:row>
      <xdr:rowOff>0</xdr:rowOff>
    </xdr:to>
    <xdr:sp macro="" textlink="">
      <xdr:nvSpPr>
        <xdr:cNvPr id="478" name="Text Box 871"/>
        <xdr:cNvSpPr txBox="1">
          <a:spLocks noChangeArrowheads="1"/>
        </xdr:cNvSpPr>
      </xdr:nvSpPr>
      <xdr:spPr bwMode="auto">
        <a:xfrm>
          <a:off x="4924425" y="114280950"/>
          <a:ext cx="24765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28575</xdr:colOff>
      <xdr:row>338</xdr:row>
      <xdr:rowOff>66675</xdr:rowOff>
    </xdr:from>
    <xdr:to>
      <xdr:col>12</xdr:col>
      <xdr:colOff>9525</xdr:colOff>
      <xdr:row>339</xdr:row>
      <xdr:rowOff>228600</xdr:rowOff>
    </xdr:to>
    <xdr:sp macro="" textlink="">
      <xdr:nvSpPr>
        <xdr:cNvPr id="479" name="Text Box 68"/>
        <xdr:cNvSpPr txBox="1">
          <a:spLocks noChangeArrowheads="1"/>
        </xdr:cNvSpPr>
      </xdr:nvSpPr>
      <xdr:spPr bwMode="auto">
        <a:xfrm>
          <a:off x="3438525" y="9091612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twoCellAnchor>
    <xdr:from>
      <xdr:col>11</xdr:col>
      <xdr:colOff>28575</xdr:colOff>
      <xdr:row>345</xdr:row>
      <xdr:rowOff>66675</xdr:rowOff>
    </xdr:from>
    <xdr:to>
      <xdr:col>12</xdr:col>
      <xdr:colOff>9525</xdr:colOff>
      <xdr:row>346</xdr:row>
      <xdr:rowOff>228600</xdr:rowOff>
    </xdr:to>
    <xdr:sp macro="" textlink="">
      <xdr:nvSpPr>
        <xdr:cNvPr id="480" name="Text Box 68"/>
        <xdr:cNvSpPr txBox="1">
          <a:spLocks noChangeArrowheads="1"/>
        </xdr:cNvSpPr>
      </xdr:nvSpPr>
      <xdr:spPr bwMode="auto">
        <a:xfrm>
          <a:off x="3438525" y="9091612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χ</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114300</xdr:colOff>
      <xdr:row>17</xdr:row>
      <xdr:rowOff>76200</xdr:rowOff>
    </xdr:from>
    <xdr:to>
      <xdr:col>18</xdr:col>
      <xdr:colOff>542925</xdr:colOff>
      <xdr:row>18</xdr:row>
      <xdr:rowOff>276225</xdr:rowOff>
    </xdr:to>
    <xdr:sp macro="" textlink="">
      <xdr:nvSpPr>
        <xdr:cNvPr id="241" name="Rounded Rectangle 240"/>
        <xdr:cNvSpPr/>
      </xdr:nvSpPr>
      <xdr:spPr bwMode="auto">
        <a:xfrm>
          <a:off x="114300" y="4572000"/>
          <a:ext cx="6153150" cy="714375"/>
        </a:xfrm>
        <a:prstGeom prst="roundRect">
          <a:avLst/>
        </a:prstGeom>
        <a:solidFill>
          <a:srgbClr val="99FF99"/>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0</xdr:col>
      <xdr:colOff>38100</xdr:colOff>
      <xdr:row>111</xdr:row>
      <xdr:rowOff>104775</xdr:rowOff>
    </xdr:from>
    <xdr:to>
      <xdr:col>18</xdr:col>
      <xdr:colOff>600075</xdr:colOff>
      <xdr:row>115</xdr:row>
      <xdr:rowOff>0</xdr:rowOff>
    </xdr:to>
    <xdr:sp macro="" textlink="">
      <xdr:nvSpPr>
        <xdr:cNvPr id="236" name="Rounded Rectangle 235"/>
        <xdr:cNvSpPr/>
      </xdr:nvSpPr>
      <xdr:spPr bwMode="auto">
        <a:xfrm>
          <a:off x="38100" y="30565725"/>
          <a:ext cx="6286500" cy="828675"/>
        </a:xfrm>
        <a:prstGeom prst="roundRect">
          <a:avLst/>
        </a:prstGeom>
        <a:solidFill>
          <a:srgbClr val="FF66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0</xdr:col>
      <xdr:colOff>28575</xdr:colOff>
      <xdr:row>171</xdr:row>
      <xdr:rowOff>66675</xdr:rowOff>
    </xdr:from>
    <xdr:to>
      <xdr:col>19</xdr:col>
      <xdr:colOff>409575</xdr:colOff>
      <xdr:row>175</xdr:row>
      <xdr:rowOff>180975</xdr:rowOff>
    </xdr:to>
    <xdr:sp macro="" textlink="">
      <xdr:nvSpPr>
        <xdr:cNvPr id="229" name="Rounded Rectangle 228"/>
        <xdr:cNvSpPr/>
      </xdr:nvSpPr>
      <xdr:spPr bwMode="auto">
        <a:xfrm>
          <a:off x="28575" y="46863000"/>
          <a:ext cx="6924675" cy="1047750"/>
        </a:xfrm>
        <a:prstGeom prst="roundRect">
          <a:avLst/>
        </a:prstGeom>
        <a:solidFill>
          <a:srgbClr val="00CC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xdr:col>
      <xdr:colOff>66675</xdr:colOff>
      <xdr:row>34</xdr:row>
      <xdr:rowOff>19050</xdr:rowOff>
    </xdr:from>
    <xdr:to>
      <xdr:col>4</xdr:col>
      <xdr:colOff>314325</xdr:colOff>
      <xdr:row>35</xdr:row>
      <xdr:rowOff>228600</xdr:rowOff>
    </xdr:to>
    <xdr:sp macro="" textlink="">
      <xdr:nvSpPr>
        <xdr:cNvPr id="2" name="Text Box 1"/>
        <xdr:cNvSpPr txBox="1">
          <a:spLocks noChangeArrowheads="1"/>
        </xdr:cNvSpPr>
      </xdr:nvSpPr>
      <xdr:spPr bwMode="auto">
        <a:xfrm>
          <a:off x="1543050" y="40671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xdr:col>
      <xdr:colOff>47626</xdr:colOff>
      <xdr:row>0</xdr:row>
      <xdr:rowOff>161925</xdr:rowOff>
    </xdr:from>
    <xdr:to>
      <xdr:col>15</xdr:col>
      <xdr:colOff>9526</xdr:colOff>
      <xdr:row>0</xdr:row>
      <xdr:rowOff>1247775</xdr:rowOff>
    </xdr:to>
    <xdr:sp macro="" textlink="">
      <xdr:nvSpPr>
        <xdr:cNvPr id="3" name="WordArt 6"/>
        <xdr:cNvSpPr>
          <a:spLocks noChangeArrowheads="1" noChangeShapeType="1" noTextEdit="1"/>
        </xdr:cNvSpPr>
      </xdr:nvSpPr>
      <xdr:spPr bwMode="auto">
        <a:xfrm>
          <a:off x="371476" y="161925"/>
          <a:ext cx="4457700" cy="1085850"/>
        </a:xfrm>
        <a:prstGeom prst="rect">
          <a:avLst/>
        </a:prstGeom>
      </xdr:spPr>
      <xdr:txBody>
        <a:bodyPr wrap="none" fromWordArt="1">
          <a:prstTxWarp prst="textPlain">
            <a:avLst>
              <a:gd name="adj" fmla="val 50000"/>
            </a:avLst>
          </a:prstTxWarp>
        </a:bodyPr>
        <a:lstStyle/>
        <a:p>
          <a:pPr algn="ctr" rtl="0"/>
          <a:r>
            <a:rPr lang="el-GR" sz="3600" b="1" kern="10" spc="0">
              <a:ln w="9525">
                <a:noFill/>
                <a:round/>
                <a:headEnd/>
                <a:tailEnd/>
              </a:ln>
              <a:solidFill>
                <a:srgbClr val="336699"/>
              </a:solidFill>
              <a:effectLst>
                <a:outerShdw dist="45791" dir="2021404" algn="ctr" rotWithShape="0">
                  <a:srgbClr val="C0C0C0"/>
                </a:outerShdw>
              </a:effectLst>
              <a:latin typeface="Times New Roman"/>
              <a:cs typeface="Times New Roman"/>
            </a:rPr>
            <a:t>Διαίρεση</a:t>
          </a:r>
          <a:r>
            <a:rPr lang="el-GR" sz="3600" b="1" kern="10" spc="0" baseline="0">
              <a:ln w="9525">
                <a:noFill/>
                <a:round/>
                <a:headEnd/>
                <a:tailEnd/>
              </a:ln>
              <a:solidFill>
                <a:srgbClr val="336699"/>
              </a:solidFill>
              <a:effectLst>
                <a:outerShdw dist="45791" dir="2021404" algn="ctr" rotWithShape="0">
                  <a:srgbClr val="C0C0C0"/>
                </a:outerShdw>
              </a:effectLst>
              <a:latin typeface="Times New Roman"/>
              <a:cs typeface="Times New Roman"/>
            </a:rPr>
            <a:t> </a:t>
          </a:r>
          <a:r>
            <a:rPr lang="el-GR" sz="3600" b="1" kern="10" spc="0">
              <a:ln w="9525">
                <a:noFill/>
                <a:round/>
                <a:headEnd/>
                <a:tailEnd/>
              </a:ln>
              <a:solidFill>
                <a:srgbClr val="336699"/>
              </a:solidFill>
              <a:effectLst>
                <a:outerShdw dist="45791" dir="2021404" algn="ctr" rotWithShape="0">
                  <a:srgbClr val="C0C0C0"/>
                </a:outerShdw>
              </a:effectLst>
              <a:latin typeface="Times New Roman"/>
              <a:cs typeface="Times New Roman"/>
            </a:rPr>
            <a:t>κλασμάτων γενικά</a:t>
          </a:r>
        </a:p>
        <a:p>
          <a:pPr algn="ctr" rtl="0"/>
          <a:r>
            <a:rPr lang="el-GR" sz="3600" b="1" kern="10" spc="0">
              <a:ln w="9525">
                <a:noFill/>
                <a:round/>
                <a:headEnd/>
                <a:tailEnd/>
              </a:ln>
              <a:solidFill>
                <a:srgbClr val="336699"/>
              </a:solidFill>
              <a:effectLst>
                <a:outerShdw dist="45791" dir="2021404" algn="ctr" rotWithShape="0">
                  <a:srgbClr val="C0C0C0"/>
                </a:outerShdw>
              </a:effectLst>
              <a:latin typeface="Times New Roman"/>
              <a:cs typeface="Times New Roman"/>
            </a:rPr>
            <a:t>κάνοντας</a:t>
          </a:r>
          <a:r>
            <a:rPr lang="el-GR" sz="3600" b="1" kern="10" spc="0" baseline="0">
              <a:ln w="9525">
                <a:noFill/>
                <a:round/>
                <a:headEnd/>
                <a:tailEnd/>
              </a:ln>
              <a:solidFill>
                <a:srgbClr val="336699"/>
              </a:solidFill>
              <a:effectLst>
                <a:outerShdw dist="45791" dir="2021404" algn="ctr" rotWithShape="0">
                  <a:srgbClr val="C0C0C0"/>
                </a:outerShdw>
              </a:effectLst>
              <a:latin typeface="Times New Roman"/>
              <a:cs typeface="Times New Roman"/>
            </a:rPr>
            <a:t> τα κλάσματα</a:t>
          </a:r>
        </a:p>
        <a:p>
          <a:pPr algn="ctr" rtl="0"/>
          <a:r>
            <a:rPr lang="el-GR" sz="3600" b="1" kern="10" spc="0" baseline="0">
              <a:ln w="9525">
                <a:noFill/>
                <a:round/>
                <a:headEnd/>
                <a:tailEnd/>
              </a:ln>
              <a:solidFill>
                <a:srgbClr val="336699"/>
              </a:solidFill>
              <a:effectLst>
                <a:outerShdw dist="45791" dir="2021404" algn="ctr" rotWithShape="0">
                  <a:srgbClr val="C0C0C0"/>
                </a:outerShdw>
              </a:effectLst>
              <a:latin typeface="Times New Roman"/>
              <a:cs typeface="Times New Roman"/>
            </a:rPr>
            <a:t>ομώνυμα</a:t>
          </a:r>
          <a:r>
            <a:rPr lang="el-GR" sz="3600" b="1" kern="10" spc="0">
              <a:ln w="9525">
                <a:noFill/>
                <a:round/>
                <a:headEnd/>
                <a:tailEnd/>
              </a:ln>
              <a:solidFill>
                <a:srgbClr val="336699"/>
              </a:solidFill>
              <a:effectLst>
                <a:outerShdw dist="45791" dir="2021404" algn="ctr" rotWithShape="0">
                  <a:srgbClr val="C0C0C0"/>
                </a:outerShdw>
              </a:effectLst>
              <a:latin typeface="Times New Roman"/>
              <a:cs typeface="Times New Roman"/>
            </a:rPr>
            <a:t>.</a:t>
          </a:r>
          <a:endParaRPr lang="en-GB" sz="3600" b="1" kern="10" spc="0">
            <a:ln w="9525">
              <a:noFill/>
              <a:round/>
              <a:headEnd/>
              <a:tailEnd/>
            </a:ln>
            <a:solidFill>
              <a:srgbClr val="336699"/>
            </a:solidFill>
            <a:effectLst>
              <a:outerShdw dist="45791" dir="2021404" algn="ctr" rotWithShape="0">
                <a:srgbClr val="C0C0C0"/>
              </a:outerShdw>
            </a:effectLst>
            <a:latin typeface="Times New Roman"/>
            <a:cs typeface="Times New Roman"/>
          </a:endParaRPr>
        </a:p>
      </xdr:txBody>
    </xdr:sp>
    <xdr:clientData/>
  </xdr:twoCellAnchor>
  <xdr:twoCellAnchor>
    <xdr:from>
      <xdr:col>2</xdr:col>
      <xdr:colOff>95250</xdr:colOff>
      <xdr:row>34</xdr:row>
      <xdr:rowOff>76200</xdr:rowOff>
    </xdr:from>
    <xdr:to>
      <xdr:col>2</xdr:col>
      <xdr:colOff>342900</xdr:colOff>
      <xdr:row>35</xdr:row>
      <xdr:rowOff>285750</xdr:rowOff>
    </xdr:to>
    <xdr:sp macro="" textlink="">
      <xdr:nvSpPr>
        <xdr:cNvPr id="4" name="Text Box 17"/>
        <xdr:cNvSpPr txBox="1">
          <a:spLocks noChangeArrowheads="1"/>
        </xdr:cNvSpPr>
      </xdr:nvSpPr>
      <xdr:spPr bwMode="auto">
        <a:xfrm>
          <a:off x="838200" y="41243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15</xdr:col>
      <xdr:colOff>0</xdr:colOff>
      <xdr:row>0</xdr:row>
      <xdr:rowOff>161925</xdr:rowOff>
    </xdr:from>
    <xdr:to>
      <xdr:col>19</xdr:col>
      <xdr:colOff>381000</xdr:colOff>
      <xdr:row>0</xdr:row>
      <xdr:rowOff>600075</xdr:rowOff>
    </xdr:to>
    <xdr:sp macro="" textlink="">
      <xdr:nvSpPr>
        <xdr:cNvPr id="5" name="AutoShape 18" descr="Water droplets">
          <a:hlinkClick xmlns:r="http://schemas.openxmlformats.org/officeDocument/2006/relationships" r:id="rId1"/>
        </xdr:cNvPr>
        <xdr:cNvSpPr>
          <a:spLocks noChangeArrowheads="1"/>
        </xdr:cNvSpPr>
      </xdr:nvSpPr>
      <xdr:spPr bwMode="auto">
        <a:xfrm>
          <a:off x="4791075" y="161925"/>
          <a:ext cx="2105025" cy="438150"/>
        </a:xfrm>
        <a:prstGeom prst="ellipseRibbon2">
          <a:avLst>
            <a:gd name="adj1" fmla="val 25000"/>
            <a:gd name="adj2" fmla="val 50000"/>
            <a:gd name="adj3" fmla="val 12500"/>
          </a:avLst>
        </a:prstGeom>
        <a:blipFill dpi="0" rotWithShape="0">
          <a:blip xmlns:r="http://schemas.openxmlformats.org/officeDocument/2006/relationships" r:embed="rId2" cstate="print"/>
          <a:srcRect/>
          <a:tile tx="0" ty="0" sx="100000" sy="100000" flip="none" algn="tl"/>
        </a:blipFill>
        <a:ln w="9525">
          <a:solidFill>
            <a:srgbClr val="000000"/>
          </a:solidFill>
          <a:round/>
          <a:headEnd/>
          <a:tailEnd/>
        </a:ln>
      </xdr:spPr>
      <xdr:txBody>
        <a:bodyPr vertOverflow="clip" wrap="square" lIns="36576" tIns="41148" rIns="36576" bIns="41148" anchor="ctr" upright="1"/>
        <a:lstStyle/>
        <a:p>
          <a:pPr algn="ctr" rtl="0">
            <a:defRPr sz="1000"/>
          </a:pPr>
          <a:r>
            <a:rPr lang="el-GR" sz="1200" b="1" i="0" strike="noStrike">
              <a:solidFill>
                <a:srgbClr val="000000"/>
              </a:solidFill>
              <a:latin typeface="Comic Sans MS"/>
            </a:rPr>
            <a:t>ΕΠΙΣΤΡΟΦΗ</a:t>
          </a:r>
        </a:p>
      </xdr:txBody>
    </xdr:sp>
    <xdr:clientData/>
  </xdr:twoCellAnchor>
  <xdr:twoCellAnchor>
    <xdr:from>
      <xdr:col>1</xdr:col>
      <xdr:colOff>66675</xdr:colOff>
      <xdr:row>17</xdr:row>
      <xdr:rowOff>85725</xdr:rowOff>
    </xdr:from>
    <xdr:to>
      <xdr:col>12</xdr:col>
      <xdr:colOff>276225</xdr:colOff>
      <xdr:row>18</xdr:row>
      <xdr:rowOff>228600</xdr:rowOff>
    </xdr:to>
    <xdr:sp macro="" textlink="">
      <xdr:nvSpPr>
        <xdr:cNvPr id="6" name="WordArt 19"/>
        <xdr:cNvSpPr>
          <a:spLocks noChangeArrowheads="1" noChangeShapeType="1" noTextEdit="1"/>
        </xdr:cNvSpPr>
      </xdr:nvSpPr>
      <xdr:spPr bwMode="auto">
        <a:xfrm>
          <a:off x="390525" y="4581525"/>
          <a:ext cx="3943350" cy="657225"/>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EAEAEA"/>
                </a:solidFill>
                <a:round/>
                <a:headEnd/>
                <a:tailEnd/>
              </a:ln>
              <a:solidFill>
                <a:srgbClr val="FF0000"/>
              </a:solidFill>
              <a:effectLst>
                <a:outerShdw dist="35921" dir="2700000" sy="50000" kx="2115830" algn="bl" rotWithShape="0">
                  <a:srgbClr val="C0C0C0"/>
                </a:outerShdw>
              </a:effectLst>
              <a:latin typeface="Comic Sans MS"/>
            </a:rPr>
            <a:t>Κλάσμα ÷ κλάσμα</a:t>
          </a:r>
          <a:endParaRPr lang="en-GB" sz="3600" b="1" kern="10" spc="0">
            <a:ln w="12700">
              <a:solidFill>
                <a:srgbClr val="EAEAEA"/>
              </a:solidFill>
              <a:round/>
              <a:headEnd/>
              <a:tailEnd/>
            </a:ln>
            <a:solidFill>
              <a:srgbClr val="FF0000"/>
            </a:solidFill>
            <a:effectLst>
              <a:outerShdw dist="35921" dir="2700000" sy="50000" kx="2115830" algn="bl" rotWithShape="0">
                <a:srgbClr val="C0C0C0"/>
              </a:outerShdw>
            </a:effectLst>
            <a:latin typeface="Comic Sans MS"/>
          </a:endParaRPr>
        </a:p>
      </xdr:txBody>
    </xdr:sp>
    <xdr:clientData/>
  </xdr:twoCellAnchor>
  <xdr:twoCellAnchor>
    <xdr:from>
      <xdr:col>16</xdr:col>
      <xdr:colOff>66675</xdr:colOff>
      <xdr:row>33</xdr:row>
      <xdr:rowOff>9525</xdr:rowOff>
    </xdr:from>
    <xdr:to>
      <xdr:col>18</xdr:col>
      <xdr:colOff>342900</xdr:colOff>
      <xdr:row>38</xdr:row>
      <xdr:rowOff>57150</xdr:rowOff>
    </xdr:to>
    <xdr:pic>
      <xdr:nvPicPr>
        <xdr:cNvPr id="7" name="Picture 20" descr="AMERI104"/>
        <xdr:cNvPicPr>
          <a:picLocks noChangeAspect="1" noChangeArrowheads="1"/>
        </xdr:cNvPicPr>
      </xdr:nvPicPr>
      <xdr:blipFill>
        <a:blip xmlns:r="http://schemas.openxmlformats.org/officeDocument/2006/relationships" r:embed="rId3" cstate="print"/>
        <a:srcRect/>
        <a:stretch>
          <a:fillRect/>
        </a:stretch>
      </xdr:blipFill>
      <xdr:spPr bwMode="auto">
        <a:xfrm>
          <a:off x="5114925" y="3933825"/>
          <a:ext cx="923925" cy="1685925"/>
        </a:xfrm>
        <a:prstGeom prst="rect">
          <a:avLst/>
        </a:prstGeom>
        <a:noFill/>
        <a:ln w="9525">
          <a:noFill/>
          <a:miter lim="800000"/>
          <a:headEnd/>
          <a:tailEnd/>
        </a:ln>
      </xdr:spPr>
    </xdr:pic>
    <xdr:clientData/>
  </xdr:twoCellAnchor>
  <xdr:twoCellAnchor>
    <xdr:from>
      <xdr:col>4</xdr:col>
      <xdr:colOff>171450</xdr:colOff>
      <xdr:row>109</xdr:row>
      <xdr:rowOff>95250</xdr:rowOff>
    </xdr:from>
    <xdr:to>
      <xdr:col>9</xdr:col>
      <xdr:colOff>19050</xdr:colOff>
      <xdr:row>109</xdr:row>
      <xdr:rowOff>523875</xdr:rowOff>
    </xdr:to>
    <xdr:sp macro="" textlink="">
      <xdr:nvSpPr>
        <xdr:cNvPr id="8" name="WordArt 67" descr="90%"/>
        <xdr:cNvSpPr>
          <a:spLocks noChangeArrowheads="1" noChangeShapeType="1" noTextEdit="1"/>
        </xdr:cNvSpPr>
      </xdr:nvSpPr>
      <xdr:spPr bwMode="auto">
        <a:xfrm>
          <a:off x="1647825" y="25212675"/>
          <a:ext cx="1476375" cy="428625"/>
        </a:xfrm>
        <a:prstGeom prst="rect">
          <a:avLst/>
        </a:prstGeom>
      </xdr:spPr>
      <xdr:txBody>
        <a:bodyPr wrap="none" fromWordArt="1">
          <a:prstTxWarp prst="textPlain">
            <a:avLst>
              <a:gd name="adj" fmla="val 50000"/>
            </a:avLst>
          </a:prstTxWarp>
        </a:bodyPr>
        <a:lstStyle/>
        <a:p>
          <a:pPr algn="ctr" rtl="0"/>
          <a:r>
            <a:rPr lang="el-GR"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rPr>
            <a:t>Βαθμολογία</a:t>
          </a:r>
          <a:endParaRPr lang="en-GB"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endParaRPr>
        </a:p>
      </xdr:txBody>
    </xdr:sp>
    <xdr:clientData/>
  </xdr:twoCellAnchor>
  <xdr:twoCellAnchor>
    <xdr:from>
      <xdr:col>17</xdr:col>
      <xdr:colOff>104775</xdr:colOff>
      <xdr:row>96</xdr:row>
      <xdr:rowOff>123825</xdr:rowOff>
    </xdr:from>
    <xdr:to>
      <xdr:col>19</xdr:col>
      <xdr:colOff>466725</xdr:colOff>
      <xdr:row>101</xdr:row>
      <xdr:rowOff>200025</xdr:rowOff>
    </xdr:to>
    <xdr:pic>
      <xdr:nvPicPr>
        <xdr:cNvPr id="9" name="Picture 117" descr="CRCTR049"/>
        <xdr:cNvPicPr>
          <a:picLocks noChangeAspect="1" noChangeArrowheads="1"/>
        </xdr:cNvPicPr>
      </xdr:nvPicPr>
      <xdr:blipFill>
        <a:blip xmlns:r="http://schemas.openxmlformats.org/officeDocument/2006/relationships" r:embed="rId4" cstate="print"/>
        <a:srcRect/>
        <a:stretch>
          <a:fillRect/>
        </a:stretch>
      </xdr:blipFill>
      <xdr:spPr bwMode="auto">
        <a:xfrm>
          <a:off x="5448300" y="21726525"/>
          <a:ext cx="1533525" cy="1343025"/>
        </a:xfrm>
        <a:prstGeom prst="rect">
          <a:avLst/>
        </a:prstGeom>
        <a:noFill/>
        <a:ln w="9525">
          <a:noFill/>
          <a:miter lim="800000"/>
          <a:headEnd/>
          <a:tailEnd/>
        </a:ln>
      </xdr:spPr>
    </xdr:pic>
    <xdr:clientData/>
  </xdr:twoCellAnchor>
  <xdr:twoCellAnchor>
    <xdr:from>
      <xdr:col>16</xdr:col>
      <xdr:colOff>57150</xdr:colOff>
      <xdr:row>50</xdr:row>
      <xdr:rowOff>19050</xdr:rowOff>
    </xdr:from>
    <xdr:to>
      <xdr:col>18</xdr:col>
      <xdr:colOff>314325</xdr:colOff>
      <xdr:row>53</xdr:row>
      <xdr:rowOff>381000</xdr:rowOff>
    </xdr:to>
    <xdr:pic>
      <xdr:nvPicPr>
        <xdr:cNvPr id="10" name="Picture 120"/>
        <xdr:cNvPicPr>
          <a:picLocks noChangeAspect="1" noChangeArrowheads="1"/>
        </xdr:cNvPicPr>
      </xdr:nvPicPr>
      <xdr:blipFill>
        <a:blip xmlns:r="http://schemas.openxmlformats.org/officeDocument/2006/relationships" r:embed="rId5" cstate="print"/>
        <a:srcRect/>
        <a:stretch>
          <a:fillRect/>
        </a:stretch>
      </xdr:blipFill>
      <xdr:spPr bwMode="auto">
        <a:xfrm>
          <a:off x="5105400" y="8553450"/>
          <a:ext cx="904875" cy="1238250"/>
        </a:xfrm>
        <a:prstGeom prst="rect">
          <a:avLst/>
        </a:prstGeom>
        <a:noFill/>
        <a:ln w="9525">
          <a:noFill/>
          <a:miter lim="800000"/>
          <a:headEnd/>
          <a:tailEnd/>
        </a:ln>
      </xdr:spPr>
    </xdr:pic>
    <xdr:clientData/>
  </xdr:twoCellAnchor>
  <xdr:twoCellAnchor>
    <xdr:from>
      <xdr:col>0</xdr:col>
      <xdr:colOff>190500</xdr:colOff>
      <xdr:row>32</xdr:row>
      <xdr:rowOff>304800</xdr:rowOff>
    </xdr:from>
    <xdr:to>
      <xdr:col>2</xdr:col>
      <xdr:colOff>104775</xdr:colOff>
      <xdr:row>34</xdr:row>
      <xdr:rowOff>0</xdr:rowOff>
    </xdr:to>
    <xdr:sp macro="" textlink="">
      <xdr:nvSpPr>
        <xdr:cNvPr id="11" name="AutoShape 204"/>
        <xdr:cNvSpPr>
          <a:spLocks noChangeArrowheads="1"/>
        </xdr:cNvSpPr>
      </xdr:nvSpPr>
      <xdr:spPr bwMode="auto">
        <a:xfrm flipV="1">
          <a:off x="190500" y="3924300"/>
          <a:ext cx="657225"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2</xdr:col>
      <xdr:colOff>190500</xdr:colOff>
      <xdr:row>32</xdr:row>
      <xdr:rowOff>304800</xdr:rowOff>
    </xdr:from>
    <xdr:to>
      <xdr:col>4</xdr:col>
      <xdr:colOff>104775</xdr:colOff>
      <xdr:row>34</xdr:row>
      <xdr:rowOff>0</xdr:rowOff>
    </xdr:to>
    <xdr:sp macro="" textlink="">
      <xdr:nvSpPr>
        <xdr:cNvPr id="12" name="AutoShape 205"/>
        <xdr:cNvSpPr>
          <a:spLocks noChangeArrowheads="1"/>
        </xdr:cNvSpPr>
      </xdr:nvSpPr>
      <xdr:spPr bwMode="auto">
        <a:xfrm flipV="1">
          <a:off x="933450" y="3924300"/>
          <a:ext cx="647700"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6</xdr:col>
      <xdr:colOff>66675</xdr:colOff>
      <xdr:row>34</xdr:row>
      <xdr:rowOff>47625</xdr:rowOff>
    </xdr:from>
    <xdr:to>
      <xdr:col>6</xdr:col>
      <xdr:colOff>314325</xdr:colOff>
      <xdr:row>35</xdr:row>
      <xdr:rowOff>257175</xdr:rowOff>
    </xdr:to>
    <xdr:sp macro="" textlink="">
      <xdr:nvSpPr>
        <xdr:cNvPr id="13" name="Text Box 209"/>
        <xdr:cNvSpPr txBox="1">
          <a:spLocks noChangeArrowheads="1"/>
        </xdr:cNvSpPr>
      </xdr:nvSpPr>
      <xdr:spPr bwMode="auto">
        <a:xfrm>
          <a:off x="2200275" y="40957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38100</xdr:colOff>
      <xdr:row>34</xdr:row>
      <xdr:rowOff>28575</xdr:rowOff>
    </xdr:from>
    <xdr:to>
      <xdr:col>8</xdr:col>
      <xdr:colOff>285750</xdr:colOff>
      <xdr:row>35</xdr:row>
      <xdr:rowOff>238125</xdr:rowOff>
    </xdr:to>
    <xdr:sp macro="" textlink="">
      <xdr:nvSpPr>
        <xdr:cNvPr id="14" name="Text Box 210"/>
        <xdr:cNvSpPr txBox="1">
          <a:spLocks noChangeArrowheads="1"/>
        </xdr:cNvSpPr>
      </xdr:nvSpPr>
      <xdr:spPr bwMode="auto">
        <a:xfrm>
          <a:off x="2847975" y="40767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42</xdr:row>
      <xdr:rowOff>19050</xdr:rowOff>
    </xdr:from>
    <xdr:to>
      <xdr:col>4</xdr:col>
      <xdr:colOff>314325</xdr:colOff>
      <xdr:row>43</xdr:row>
      <xdr:rowOff>228600</xdr:rowOff>
    </xdr:to>
    <xdr:sp macro="" textlink="">
      <xdr:nvSpPr>
        <xdr:cNvPr id="15" name="Text Box 212"/>
        <xdr:cNvSpPr txBox="1">
          <a:spLocks noChangeArrowheads="1"/>
        </xdr:cNvSpPr>
      </xdr:nvSpPr>
      <xdr:spPr bwMode="auto">
        <a:xfrm>
          <a:off x="1543050" y="63055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95250</xdr:colOff>
      <xdr:row>42</xdr:row>
      <xdr:rowOff>76200</xdr:rowOff>
    </xdr:from>
    <xdr:to>
      <xdr:col>2</xdr:col>
      <xdr:colOff>342900</xdr:colOff>
      <xdr:row>43</xdr:row>
      <xdr:rowOff>285750</xdr:rowOff>
    </xdr:to>
    <xdr:sp macro="" textlink="">
      <xdr:nvSpPr>
        <xdr:cNvPr id="16" name="Text Box 213"/>
        <xdr:cNvSpPr txBox="1">
          <a:spLocks noChangeArrowheads="1"/>
        </xdr:cNvSpPr>
      </xdr:nvSpPr>
      <xdr:spPr bwMode="auto">
        <a:xfrm>
          <a:off x="838200" y="63627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0</xdr:col>
      <xdr:colOff>190500</xdr:colOff>
      <xdr:row>40</xdr:row>
      <xdr:rowOff>304800</xdr:rowOff>
    </xdr:from>
    <xdr:to>
      <xdr:col>2</xdr:col>
      <xdr:colOff>104775</xdr:colOff>
      <xdr:row>42</xdr:row>
      <xdr:rowOff>0</xdr:rowOff>
    </xdr:to>
    <xdr:sp macro="" textlink="">
      <xdr:nvSpPr>
        <xdr:cNvPr id="17" name="AutoShape 214"/>
        <xdr:cNvSpPr>
          <a:spLocks noChangeArrowheads="1"/>
        </xdr:cNvSpPr>
      </xdr:nvSpPr>
      <xdr:spPr bwMode="auto">
        <a:xfrm flipV="1">
          <a:off x="190500" y="6162675"/>
          <a:ext cx="657225"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2</xdr:col>
      <xdr:colOff>190500</xdr:colOff>
      <xdr:row>40</xdr:row>
      <xdr:rowOff>304800</xdr:rowOff>
    </xdr:from>
    <xdr:to>
      <xdr:col>4</xdr:col>
      <xdr:colOff>104775</xdr:colOff>
      <xdr:row>42</xdr:row>
      <xdr:rowOff>0</xdr:rowOff>
    </xdr:to>
    <xdr:sp macro="" textlink="">
      <xdr:nvSpPr>
        <xdr:cNvPr id="18" name="AutoShape 215"/>
        <xdr:cNvSpPr>
          <a:spLocks noChangeArrowheads="1"/>
        </xdr:cNvSpPr>
      </xdr:nvSpPr>
      <xdr:spPr bwMode="auto">
        <a:xfrm flipV="1">
          <a:off x="933450" y="6162675"/>
          <a:ext cx="647700"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6</xdr:col>
      <xdr:colOff>66675</xdr:colOff>
      <xdr:row>42</xdr:row>
      <xdr:rowOff>47625</xdr:rowOff>
    </xdr:from>
    <xdr:to>
      <xdr:col>6</xdr:col>
      <xdr:colOff>314325</xdr:colOff>
      <xdr:row>43</xdr:row>
      <xdr:rowOff>257175</xdr:rowOff>
    </xdr:to>
    <xdr:sp macro="" textlink="">
      <xdr:nvSpPr>
        <xdr:cNvPr id="19" name="Text Box 216"/>
        <xdr:cNvSpPr txBox="1">
          <a:spLocks noChangeArrowheads="1"/>
        </xdr:cNvSpPr>
      </xdr:nvSpPr>
      <xdr:spPr bwMode="auto">
        <a:xfrm>
          <a:off x="2200275" y="63341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38100</xdr:colOff>
      <xdr:row>42</xdr:row>
      <xdr:rowOff>28575</xdr:rowOff>
    </xdr:from>
    <xdr:to>
      <xdr:col>8</xdr:col>
      <xdr:colOff>285750</xdr:colOff>
      <xdr:row>43</xdr:row>
      <xdr:rowOff>238125</xdr:rowOff>
    </xdr:to>
    <xdr:sp macro="" textlink="">
      <xdr:nvSpPr>
        <xdr:cNvPr id="20" name="Text Box 217"/>
        <xdr:cNvSpPr txBox="1">
          <a:spLocks noChangeArrowheads="1"/>
        </xdr:cNvSpPr>
      </xdr:nvSpPr>
      <xdr:spPr bwMode="auto">
        <a:xfrm>
          <a:off x="2847975" y="63150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50</xdr:row>
      <xdr:rowOff>19050</xdr:rowOff>
    </xdr:from>
    <xdr:to>
      <xdr:col>4</xdr:col>
      <xdr:colOff>314325</xdr:colOff>
      <xdr:row>51</xdr:row>
      <xdr:rowOff>228600</xdr:rowOff>
    </xdr:to>
    <xdr:sp macro="" textlink="">
      <xdr:nvSpPr>
        <xdr:cNvPr id="21" name="Text Box 223"/>
        <xdr:cNvSpPr txBox="1">
          <a:spLocks noChangeArrowheads="1"/>
        </xdr:cNvSpPr>
      </xdr:nvSpPr>
      <xdr:spPr bwMode="auto">
        <a:xfrm>
          <a:off x="1543050" y="85534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95250</xdr:colOff>
      <xdr:row>50</xdr:row>
      <xdr:rowOff>76200</xdr:rowOff>
    </xdr:from>
    <xdr:to>
      <xdr:col>2</xdr:col>
      <xdr:colOff>342900</xdr:colOff>
      <xdr:row>51</xdr:row>
      <xdr:rowOff>285750</xdr:rowOff>
    </xdr:to>
    <xdr:sp macro="" textlink="">
      <xdr:nvSpPr>
        <xdr:cNvPr id="22" name="Text Box 224"/>
        <xdr:cNvSpPr txBox="1">
          <a:spLocks noChangeArrowheads="1"/>
        </xdr:cNvSpPr>
      </xdr:nvSpPr>
      <xdr:spPr bwMode="auto">
        <a:xfrm>
          <a:off x="838200" y="86106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17</xdr:col>
      <xdr:colOff>95250</xdr:colOff>
      <xdr:row>64</xdr:row>
      <xdr:rowOff>228600</xdr:rowOff>
    </xdr:from>
    <xdr:to>
      <xdr:col>18</xdr:col>
      <xdr:colOff>666750</xdr:colOff>
      <xdr:row>70</xdr:row>
      <xdr:rowOff>0</xdr:rowOff>
    </xdr:to>
    <xdr:pic>
      <xdr:nvPicPr>
        <xdr:cNvPr id="23" name="Picture 225" descr="AMERI104"/>
        <xdr:cNvPicPr>
          <a:picLocks noChangeAspect="1" noChangeArrowheads="1"/>
        </xdr:cNvPicPr>
      </xdr:nvPicPr>
      <xdr:blipFill>
        <a:blip xmlns:r="http://schemas.openxmlformats.org/officeDocument/2006/relationships" r:embed="rId3" cstate="print"/>
        <a:srcRect/>
        <a:stretch>
          <a:fillRect/>
        </a:stretch>
      </xdr:blipFill>
      <xdr:spPr bwMode="auto">
        <a:xfrm>
          <a:off x="5438775" y="12858750"/>
          <a:ext cx="923925" cy="1685925"/>
        </a:xfrm>
        <a:prstGeom prst="rect">
          <a:avLst/>
        </a:prstGeom>
        <a:noFill/>
        <a:ln w="9525">
          <a:noFill/>
          <a:miter lim="800000"/>
          <a:headEnd/>
          <a:tailEnd/>
        </a:ln>
      </xdr:spPr>
    </xdr:pic>
    <xdr:clientData/>
  </xdr:twoCellAnchor>
  <xdr:twoCellAnchor>
    <xdr:from>
      <xdr:col>0</xdr:col>
      <xdr:colOff>190500</xdr:colOff>
      <xdr:row>48</xdr:row>
      <xdr:rowOff>304800</xdr:rowOff>
    </xdr:from>
    <xdr:to>
      <xdr:col>2</xdr:col>
      <xdr:colOff>104775</xdr:colOff>
      <xdr:row>50</xdr:row>
      <xdr:rowOff>0</xdr:rowOff>
    </xdr:to>
    <xdr:sp macro="" textlink="">
      <xdr:nvSpPr>
        <xdr:cNvPr id="24" name="AutoShape 226"/>
        <xdr:cNvSpPr>
          <a:spLocks noChangeArrowheads="1"/>
        </xdr:cNvSpPr>
      </xdr:nvSpPr>
      <xdr:spPr bwMode="auto">
        <a:xfrm flipV="1">
          <a:off x="190500" y="8410575"/>
          <a:ext cx="657225"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2</xdr:col>
      <xdr:colOff>190500</xdr:colOff>
      <xdr:row>48</xdr:row>
      <xdr:rowOff>304800</xdr:rowOff>
    </xdr:from>
    <xdr:to>
      <xdr:col>4</xdr:col>
      <xdr:colOff>104775</xdr:colOff>
      <xdr:row>50</xdr:row>
      <xdr:rowOff>0</xdr:rowOff>
    </xdr:to>
    <xdr:sp macro="" textlink="">
      <xdr:nvSpPr>
        <xdr:cNvPr id="25" name="AutoShape 227"/>
        <xdr:cNvSpPr>
          <a:spLocks noChangeArrowheads="1"/>
        </xdr:cNvSpPr>
      </xdr:nvSpPr>
      <xdr:spPr bwMode="auto">
        <a:xfrm flipV="1">
          <a:off x="933450" y="8410575"/>
          <a:ext cx="647700"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6</xdr:col>
      <xdr:colOff>66675</xdr:colOff>
      <xdr:row>50</xdr:row>
      <xdr:rowOff>47625</xdr:rowOff>
    </xdr:from>
    <xdr:to>
      <xdr:col>6</xdr:col>
      <xdr:colOff>314325</xdr:colOff>
      <xdr:row>51</xdr:row>
      <xdr:rowOff>257175</xdr:rowOff>
    </xdr:to>
    <xdr:sp macro="" textlink="">
      <xdr:nvSpPr>
        <xdr:cNvPr id="26" name="Text Box 228"/>
        <xdr:cNvSpPr txBox="1">
          <a:spLocks noChangeArrowheads="1"/>
        </xdr:cNvSpPr>
      </xdr:nvSpPr>
      <xdr:spPr bwMode="auto">
        <a:xfrm>
          <a:off x="2200275" y="85820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38100</xdr:colOff>
      <xdr:row>50</xdr:row>
      <xdr:rowOff>28575</xdr:rowOff>
    </xdr:from>
    <xdr:to>
      <xdr:col>8</xdr:col>
      <xdr:colOff>285750</xdr:colOff>
      <xdr:row>51</xdr:row>
      <xdr:rowOff>238125</xdr:rowOff>
    </xdr:to>
    <xdr:sp macro="" textlink="">
      <xdr:nvSpPr>
        <xdr:cNvPr id="27" name="Text Box 229"/>
        <xdr:cNvSpPr txBox="1">
          <a:spLocks noChangeArrowheads="1"/>
        </xdr:cNvSpPr>
      </xdr:nvSpPr>
      <xdr:spPr bwMode="auto">
        <a:xfrm>
          <a:off x="2847975" y="85629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58</xdr:row>
      <xdr:rowOff>19050</xdr:rowOff>
    </xdr:from>
    <xdr:to>
      <xdr:col>4</xdr:col>
      <xdr:colOff>314325</xdr:colOff>
      <xdr:row>59</xdr:row>
      <xdr:rowOff>228600</xdr:rowOff>
    </xdr:to>
    <xdr:sp macro="" textlink="">
      <xdr:nvSpPr>
        <xdr:cNvPr id="28" name="Text Box 230"/>
        <xdr:cNvSpPr txBox="1">
          <a:spLocks noChangeArrowheads="1"/>
        </xdr:cNvSpPr>
      </xdr:nvSpPr>
      <xdr:spPr bwMode="auto">
        <a:xfrm>
          <a:off x="1543050" y="107918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95250</xdr:colOff>
      <xdr:row>58</xdr:row>
      <xdr:rowOff>76200</xdr:rowOff>
    </xdr:from>
    <xdr:to>
      <xdr:col>2</xdr:col>
      <xdr:colOff>342900</xdr:colOff>
      <xdr:row>59</xdr:row>
      <xdr:rowOff>285750</xdr:rowOff>
    </xdr:to>
    <xdr:sp macro="" textlink="">
      <xdr:nvSpPr>
        <xdr:cNvPr id="29" name="Text Box 231"/>
        <xdr:cNvSpPr txBox="1">
          <a:spLocks noChangeArrowheads="1"/>
        </xdr:cNvSpPr>
      </xdr:nvSpPr>
      <xdr:spPr bwMode="auto">
        <a:xfrm>
          <a:off x="838200" y="108489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0</xdr:col>
      <xdr:colOff>190500</xdr:colOff>
      <xdr:row>56</xdr:row>
      <xdr:rowOff>304800</xdr:rowOff>
    </xdr:from>
    <xdr:to>
      <xdr:col>2</xdr:col>
      <xdr:colOff>104775</xdr:colOff>
      <xdr:row>58</xdr:row>
      <xdr:rowOff>0</xdr:rowOff>
    </xdr:to>
    <xdr:sp macro="" textlink="">
      <xdr:nvSpPr>
        <xdr:cNvPr id="30" name="AutoShape 232"/>
        <xdr:cNvSpPr>
          <a:spLocks noChangeArrowheads="1"/>
        </xdr:cNvSpPr>
      </xdr:nvSpPr>
      <xdr:spPr bwMode="auto">
        <a:xfrm flipV="1">
          <a:off x="190500" y="10648950"/>
          <a:ext cx="657225"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2</xdr:col>
      <xdr:colOff>190500</xdr:colOff>
      <xdr:row>56</xdr:row>
      <xdr:rowOff>304800</xdr:rowOff>
    </xdr:from>
    <xdr:to>
      <xdr:col>4</xdr:col>
      <xdr:colOff>104775</xdr:colOff>
      <xdr:row>58</xdr:row>
      <xdr:rowOff>0</xdr:rowOff>
    </xdr:to>
    <xdr:sp macro="" textlink="">
      <xdr:nvSpPr>
        <xdr:cNvPr id="31" name="AutoShape 233"/>
        <xdr:cNvSpPr>
          <a:spLocks noChangeArrowheads="1"/>
        </xdr:cNvSpPr>
      </xdr:nvSpPr>
      <xdr:spPr bwMode="auto">
        <a:xfrm flipV="1">
          <a:off x="933450" y="10648950"/>
          <a:ext cx="647700"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6</xdr:col>
      <xdr:colOff>66675</xdr:colOff>
      <xdr:row>58</xdr:row>
      <xdr:rowOff>47625</xdr:rowOff>
    </xdr:from>
    <xdr:to>
      <xdr:col>6</xdr:col>
      <xdr:colOff>314325</xdr:colOff>
      <xdr:row>59</xdr:row>
      <xdr:rowOff>257175</xdr:rowOff>
    </xdr:to>
    <xdr:sp macro="" textlink="">
      <xdr:nvSpPr>
        <xdr:cNvPr id="32" name="Text Box 234"/>
        <xdr:cNvSpPr txBox="1">
          <a:spLocks noChangeArrowheads="1"/>
        </xdr:cNvSpPr>
      </xdr:nvSpPr>
      <xdr:spPr bwMode="auto">
        <a:xfrm>
          <a:off x="2200275" y="108204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38100</xdr:colOff>
      <xdr:row>58</xdr:row>
      <xdr:rowOff>28575</xdr:rowOff>
    </xdr:from>
    <xdr:to>
      <xdr:col>8</xdr:col>
      <xdr:colOff>285750</xdr:colOff>
      <xdr:row>59</xdr:row>
      <xdr:rowOff>238125</xdr:rowOff>
    </xdr:to>
    <xdr:sp macro="" textlink="">
      <xdr:nvSpPr>
        <xdr:cNvPr id="33" name="Text Box 235"/>
        <xdr:cNvSpPr txBox="1">
          <a:spLocks noChangeArrowheads="1"/>
        </xdr:cNvSpPr>
      </xdr:nvSpPr>
      <xdr:spPr bwMode="auto">
        <a:xfrm>
          <a:off x="2847975" y="108013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19050</xdr:colOff>
      <xdr:row>58</xdr:row>
      <xdr:rowOff>19050</xdr:rowOff>
    </xdr:from>
    <xdr:to>
      <xdr:col>10</xdr:col>
      <xdr:colOff>266700</xdr:colOff>
      <xdr:row>59</xdr:row>
      <xdr:rowOff>228600</xdr:rowOff>
    </xdr:to>
    <xdr:sp macro="" textlink="">
      <xdr:nvSpPr>
        <xdr:cNvPr id="34" name="Text Box 246"/>
        <xdr:cNvSpPr txBox="1">
          <a:spLocks noChangeArrowheads="1"/>
        </xdr:cNvSpPr>
      </xdr:nvSpPr>
      <xdr:spPr bwMode="auto">
        <a:xfrm>
          <a:off x="3438525" y="107918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66</xdr:row>
      <xdr:rowOff>19050</xdr:rowOff>
    </xdr:from>
    <xdr:to>
      <xdr:col>4</xdr:col>
      <xdr:colOff>314325</xdr:colOff>
      <xdr:row>67</xdr:row>
      <xdr:rowOff>228600</xdr:rowOff>
    </xdr:to>
    <xdr:sp macro="" textlink="">
      <xdr:nvSpPr>
        <xdr:cNvPr id="35" name="Text Box 247"/>
        <xdr:cNvSpPr txBox="1">
          <a:spLocks noChangeArrowheads="1"/>
        </xdr:cNvSpPr>
      </xdr:nvSpPr>
      <xdr:spPr bwMode="auto">
        <a:xfrm>
          <a:off x="1543050" y="130397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95250</xdr:colOff>
      <xdr:row>66</xdr:row>
      <xdr:rowOff>76200</xdr:rowOff>
    </xdr:from>
    <xdr:to>
      <xdr:col>2</xdr:col>
      <xdr:colOff>342900</xdr:colOff>
      <xdr:row>67</xdr:row>
      <xdr:rowOff>285750</xdr:rowOff>
    </xdr:to>
    <xdr:sp macro="" textlink="">
      <xdr:nvSpPr>
        <xdr:cNvPr id="36" name="Text Box 248"/>
        <xdr:cNvSpPr txBox="1">
          <a:spLocks noChangeArrowheads="1"/>
        </xdr:cNvSpPr>
      </xdr:nvSpPr>
      <xdr:spPr bwMode="auto">
        <a:xfrm>
          <a:off x="838200" y="130968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0</xdr:col>
      <xdr:colOff>190500</xdr:colOff>
      <xdr:row>64</xdr:row>
      <xdr:rowOff>304800</xdr:rowOff>
    </xdr:from>
    <xdr:to>
      <xdr:col>2</xdr:col>
      <xdr:colOff>104775</xdr:colOff>
      <xdr:row>66</xdr:row>
      <xdr:rowOff>0</xdr:rowOff>
    </xdr:to>
    <xdr:sp macro="" textlink="">
      <xdr:nvSpPr>
        <xdr:cNvPr id="37" name="AutoShape 249"/>
        <xdr:cNvSpPr>
          <a:spLocks noChangeArrowheads="1"/>
        </xdr:cNvSpPr>
      </xdr:nvSpPr>
      <xdr:spPr bwMode="auto">
        <a:xfrm flipV="1">
          <a:off x="190500" y="12896850"/>
          <a:ext cx="657225"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2</xdr:col>
      <xdr:colOff>190500</xdr:colOff>
      <xdr:row>64</xdr:row>
      <xdr:rowOff>304800</xdr:rowOff>
    </xdr:from>
    <xdr:to>
      <xdr:col>4</xdr:col>
      <xdr:colOff>104775</xdr:colOff>
      <xdr:row>66</xdr:row>
      <xdr:rowOff>0</xdr:rowOff>
    </xdr:to>
    <xdr:sp macro="" textlink="">
      <xdr:nvSpPr>
        <xdr:cNvPr id="38" name="AutoShape 250"/>
        <xdr:cNvSpPr>
          <a:spLocks noChangeArrowheads="1"/>
        </xdr:cNvSpPr>
      </xdr:nvSpPr>
      <xdr:spPr bwMode="auto">
        <a:xfrm flipV="1">
          <a:off x="933450" y="12896850"/>
          <a:ext cx="647700"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6</xdr:col>
      <xdr:colOff>66675</xdr:colOff>
      <xdr:row>66</xdr:row>
      <xdr:rowOff>47625</xdr:rowOff>
    </xdr:from>
    <xdr:to>
      <xdr:col>6</xdr:col>
      <xdr:colOff>314325</xdr:colOff>
      <xdr:row>67</xdr:row>
      <xdr:rowOff>257175</xdr:rowOff>
    </xdr:to>
    <xdr:sp macro="" textlink="">
      <xdr:nvSpPr>
        <xdr:cNvPr id="39" name="Text Box 251"/>
        <xdr:cNvSpPr txBox="1">
          <a:spLocks noChangeArrowheads="1"/>
        </xdr:cNvSpPr>
      </xdr:nvSpPr>
      <xdr:spPr bwMode="auto">
        <a:xfrm>
          <a:off x="2200275" y="130683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38100</xdr:colOff>
      <xdr:row>66</xdr:row>
      <xdr:rowOff>28575</xdr:rowOff>
    </xdr:from>
    <xdr:to>
      <xdr:col>8</xdr:col>
      <xdr:colOff>285750</xdr:colOff>
      <xdr:row>67</xdr:row>
      <xdr:rowOff>238125</xdr:rowOff>
    </xdr:to>
    <xdr:sp macro="" textlink="">
      <xdr:nvSpPr>
        <xdr:cNvPr id="40" name="Text Box 252"/>
        <xdr:cNvSpPr txBox="1">
          <a:spLocks noChangeArrowheads="1"/>
        </xdr:cNvSpPr>
      </xdr:nvSpPr>
      <xdr:spPr bwMode="auto">
        <a:xfrm>
          <a:off x="2847975" y="130492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19050</xdr:colOff>
      <xdr:row>66</xdr:row>
      <xdr:rowOff>19050</xdr:rowOff>
    </xdr:from>
    <xdr:to>
      <xdr:col>10</xdr:col>
      <xdr:colOff>266700</xdr:colOff>
      <xdr:row>67</xdr:row>
      <xdr:rowOff>228600</xdr:rowOff>
    </xdr:to>
    <xdr:sp macro="" textlink="">
      <xdr:nvSpPr>
        <xdr:cNvPr id="41" name="Text Box 253"/>
        <xdr:cNvSpPr txBox="1">
          <a:spLocks noChangeArrowheads="1"/>
        </xdr:cNvSpPr>
      </xdr:nvSpPr>
      <xdr:spPr bwMode="auto">
        <a:xfrm>
          <a:off x="3438525" y="130397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74</xdr:row>
      <xdr:rowOff>19050</xdr:rowOff>
    </xdr:from>
    <xdr:to>
      <xdr:col>4</xdr:col>
      <xdr:colOff>314325</xdr:colOff>
      <xdr:row>75</xdr:row>
      <xdr:rowOff>228600</xdr:rowOff>
    </xdr:to>
    <xdr:sp macro="" textlink="">
      <xdr:nvSpPr>
        <xdr:cNvPr id="42" name="Text Box 321"/>
        <xdr:cNvSpPr txBox="1">
          <a:spLocks noChangeArrowheads="1"/>
        </xdr:cNvSpPr>
      </xdr:nvSpPr>
      <xdr:spPr bwMode="auto">
        <a:xfrm>
          <a:off x="1543050" y="152876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95250</xdr:colOff>
      <xdr:row>74</xdr:row>
      <xdr:rowOff>76200</xdr:rowOff>
    </xdr:from>
    <xdr:to>
      <xdr:col>2</xdr:col>
      <xdr:colOff>342900</xdr:colOff>
      <xdr:row>75</xdr:row>
      <xdr:rowOff>285750</xdr:rowOff>
    </xdr:to>
    <xdr:sp macro="" textlink="">
      <xdr:nvSpPr>
        <xdr:cNvPr id="43" name="Text Box 322"/>
        <xdr:cNvSpPr txBox="1">
          <a:spLocks noChangeArrowheads="1"/>
        </xdr:cNvSpPr>
      </xdr:nvSpPr>
      <xdr:spPr bwMode="auto">
        <a:xfrm>
          <a:off x="838200" y="153447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16</xdr:col>
      <xdr:colOff>200025</xdr:colOff>
      <xdr:row>80</xdr:row>
      <xdr:rowOff>152400</xdr:rowOff>
    </xdr:from>
    <xdr:to>
      <xdr:col>18</xdr:col>
      <xdr:colOff>457200</xdr:colOff>
      <xdr:row>85</xdr:row>
      <xdr:rowOff>123825</xdr:rowOff>
    </xdr:to>
    <xdr:pic>
      <xdr:nvPicPr>
        <xdr:cNvPr id="44" name="Picture 324"/>
        <xdr:cNvPicPr>
          <a:picLocks noChangeAspect="1" noChangeArrowheads="1"/>
        </xdr:cNvPicPr>
      </xdr:nvPicPr>
      <xdr:blipFill>
        <a:blip xmlns:r="http://schemas.openxmlformats.org/officeDocument/2006/relationships" r:embed="rId5" cstate="print"/>
        <a:srcRect/>
        <a:stretch>
          <a:fillRect/>
        </a:stretch>
      </xdr:blipFill>
      <xdr:spPr bwMode="auto">
        <a:xfrm>
          <a:off x="5248275" y="17268825"/>
          <a:ext cx="904875" cy="1238250"/>
        </a:xfrm>
        <a:prstGeom prst="rect">
          <a:avLst/>
        </a:prstGeom>
        <a:noFill/>
        <a:ln w="9525">
          <a:noFill/>
          <a:miter lim="800000"/>
          <a:headEnd/>
          <a:tailEnd/>
        </a:ln>
      </xdr:spPr>
    </xdr:pic>
    <xdr:clientData/>
  </xdr:twoCellAnchor>
  <xdr:twoCellAnchor>
    <xdr:from>
      <xdr:col>0</xdr:col>
      <xdr:colOff>190500</xdr:colOff>
      <xdr:row>72</xdr:row>
      <xdr:rowOff>304800</xdr:rowOff>
    </xdr:from>
    <xdr:to>
      <xdr:col>2</xdr:col>
      <xdr:colOff>104775</xdr:colOff>
      <xdr:row>74</xdr:row>
      <xdr:rowOff>0</xdr:rowOff>
    </xdr:to>
    <xdr:sp macro="" textlink="">
      <xdr:nvSpPr>
        <xdr:cNvPr id="45" name="AutoShape 325"/>
        <xdr:cNvSpPr>
          <a:spLocks noChangeArrowheads="1"/>
        </xdr:cNvSpPr>
      </xdr:nvSpPr>
      <xdr:spPr bwMode="auto">
        <a:xfrm flipV="1">
          <a:off x="190500" y="15144750"/>
          <a:ext cx="657225"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2</xdr:col>
      <xdr:colOff>190500</xdr:colOff>
      <xdr:row>72</xdr:row>
      <xdr:rowOff>304800</xdr:rowOff>
    </xdr:from>
    <xdr:to>
      <xdr:col>4</xdr:col>
      <xdr:colOff>104775</xdr:colOff>
      <xdr:row>74</xdr:row>
      <xdr:rowOff>0</xdr:rowOff>
    </xdr:to>
    <xdr:sp macro="" textlink="">
      <xdr:nvSpPr>
        <xdr:cNvPr id="46" name="AutoShape 326"/>
        <xdr:cNvSpPr>
          <a:spLocks noChangeArrowheads="1"/>
        </xdr:cNvSpPr>
      </xdr:nvSpPr>
      <xdr:spPr bwMode="auto">
        <a:xfrm flipV="1">
          <a:off x="933450" y="15144750"/>
          <a:ext cx="647700"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6</xdr:col>
      <xdr:colOff>66675</xdr:colOff>
      <xdr:row>74</xdr:row>
      <xdr:rowOff>47625</xdr:rowOff>
    </xdr:from>
    <xdr:to>
      <xdr:col>6</xdr:col>
      <xdr:colOff>314325</xdr:colOff>
      <xdr:row>75</xdr:row>
      <xdr:rowOff>257175</xdr:rowOff>
    </xdr:to>
    <xdr:sp macro="" textlink="">
      <xdr:nvSpPr>
        <xdr:cNvPr id="47" name="Text Box 327"/>
        <xdr:cNvSpPr txBox="1">
          <a:spLocks noChangeArrowheads="1"/>
        </xdr:cNvSpPr>
      </xdr:nvSpPr>
      <xdr:spPr bwMode="auto">
        <a:xfrm>
          <a:off x="2200275" y="153162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38100</xdr:colOff>
      <xdr:row>74</xdr:row>
      <xdr:rowOff>28575</xdr:rowOff>
    </xdr:from>
    <xdr:to>
      <xdr:col>8</xdr:col>
      <xdr:colOff>285750</xdr:colOff>
      <xdr:row>75</xdr:row>
      <xdr:rowOff>238125</xdr:rowOff>
    </xdr:to>
    <xdr:sp macro="" textlink="">
      <xdr:nvSpPr>
        <xdr:cNvPr id="48" name="Text Box 328"/>
        <xdr:cNvSpPr txBox="1">
          <a:spLocks noChangeArrowheads="1"/>
        </xdr:cNvSpPr>
      </xdr:nvSpPr>
      <xdr:spPr bwMode="auto">
        <a:xfrm>
          <a:off x="2847975" y="152971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82</xdr:row>
      <xdr:rowOff>19050</xdr:rowOff>
    </xdr:from>
    <xdr:to>
      <xdr:col>4</xdr:col>
      <xdr:colOff>314325</xdr:colOff>
      <xdr:row>83</xdr:row>
      <xdr:rowOff>228600</xdr:rowOff>
    </xdr:to>
    <xdr:sp macro="" textlink="">
      <xdr:nvSpPr>
        <xdr:cNvPr id="49" name="Text Box 329"/>
        <xdr:cNvSpPr txBox="1">
          <a:spLocks noChangeArrowheads="1"/>
        </xdr:cNvSpPr>
      </xdr:nvSpPr>
      <xdr:spPr bwMode="auto">
        <a:xfrm>
          <a:off x="1543050" y="175260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95250</xdr:colOff>
      <xdr:row>82</xdr:row>
      <xdr:rowOff>76200</xdr:rowOff>
    </xdr:from>
    <xdr:to>
      <xdr:col>2</xdr:col>
      <xdr:colOff>342900</xdr:colOff>
      <xdr:row>83</xdr:row>
      <xdr:rowOff>285750</xdr:rowOff>
    </xdr:to>
    <xdr:sp macro="" textlink="">
      <xdr:nvSpPr>
        <xdr:cNvPr id="50" name="Text Box 330"/>
        <xdr:cNvSpPr txBox="1">
          <a:spLocks noChangeArrowheads="1"/>
        </xdr:cNvSpPr>
      </xdr:nvSpPr>
      <xdr:spPr bwMode="auto">
        <a:xfrm>
          <a:off x="838200" y="209740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0</xdr:col>
      <xdr:colOff>190500</xdr:colOff>
      <xdr:row>80</xdr:row>
      <xdr:rowOff>304800</xdr:rowOff>
    </xdr:from>
    <xdr:to>
      <xdr:col>2</xdr:col>
      <xdr:colOff>104775</xdr:colOff>
      <xdr:row>82</xdr:row>
      <xdr:rowOff>0</xdr:rowOff>
    </xdr:to>
    <xdr:sp macro="" textlink="">
      <xdr:nvSpPr>
        <xdr:cNvPr id="51" name="AutoShape 331"/>
        <xdr:cNvSpPr>
          <a:spLocks noChangeArrowheads="1"/>
        </xdr:cNvSpPr>
      </xdr:nvSpPr>
      <xdr:spPr bwMode="auto">
        <a:xfrm flipV="1">
          <a:off x="190500" y="17383125"/>
          <a:ext cx="657225"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2</xdr:col>
      <xdr:colOff>190500</xdr:colOff>
      <xdr:row>80</xdr:row>
      <xdr:rowOff>304800</xdr:rowOff>
    </xdr:from>
    <xdr:to>
      <xdr:col>4</xdr:col>
      <xdr:colOff>104775</xdr:colOff>
      <xdr:row>82</xdr:row>
      <xdr:rowOff>0</xdr:rowOff>
    </xdr:to>
    <xdr:sp macro="" textlink="">
      <xdr:nvSpPr>
        <xdr:cNvPr id="52" name="AutoShape 332"/>
        <xdr:cNvSpPr>
          <a:spLocks noChangeArrowheads="1"/>
        </xdr:cNvSpPr>
      </xdr:nvSpPr>
      <xdr:spPr bwMode="auto">
        <a:xfrm flipV="1">
          <a:off x="933450" y="17383125"/>
          <a:ext cx="647700"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6</xdr:col>
      <xdr:colOff>66675</xdr:colOff>
      <xdr:row>82</xdr:row>
      <xdr:rowOff>47625</xdr:rowOff>
    </xdr:from>
    <xdr:to>
      <xdr:col>6</xdr:col>
      <xdr:colOff>314325</xdr:colOff>
      <xdr:row>83</xdr:row>
      <xdr:rowOff>257175</xdr:rowOff>
    </xdr:to>
    <xdr:sp macro="" textlink="">
      <xdr:nvSpPr>
        <xdr:cNvPr id="53" name="Text Box 333"/>
        <xdr:cNvSpPr txBox="1">
          <a:spLocks noChangeArrowheads="1"/>
        </xdr:cNvSpPr>
      </xdr:nvSpPr>
      <xdr:spPr bwMode="auto">
        <a:xfrm>
          <a:off x="2200275" y="209454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38100</xdr:colOff>
      <xdr:row>82</xdr:row>
      <xdr:rowOff>28575</xdr:rowOff>
    </xdr:from>
    <xdr:to>
      <xdr:col>8</xdr:col>
      <xdr:colOff>285750</xdr:colOff>
      <xdr:row>83</xdr:row>
      <xdr:rowOff>238125</xdr:rowOff>
    </xdr:to>
    <xdr:sp macro="" textlink="">
      <xdr:nvSpPr>
        <xdr:cNvPr id="54" name="Text Box 334"/>
        <xdr:cNvSpPr txBox="1">
          <a:spLocks noChangeArrowheads="1"/>
        </xdr:cNvSpPr>
      </xdr:nvSpPr>
      <xdr:spPr bwMode="auto">
        <a:xfrm>
          <a:off x="2847975" y="175355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90</xdr:row>
      <xdr:rowOff>19050</xdr:rowOff>
    </xdr:from>
    <xdr:to>
      <xdr:col>4</xdr:col>
      <xdr:colOff>314325</xdr:colOff>
      <xdr:row>91</xdr:row>
      <xdr:rowOff>228600</xdr:rowOff>
    </xdr:to>
    <xdr:sp macro="" textlink="">
      <xdr:nvSpPr>
        <xdr:cNvPr id="55" name="Text Box 335"/>
        <xdr:cNvSpPr txBox="1">
          <a:spLocks noChangeArrowheads="1"/>
        </xdr:cNvSpPr>
      </xdr:nvSpPr>
      <xdr:spPr bwMode="auto">
        <a:xfrm>
          <a:off x="1543050" y="197739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95250</xdr:colOff>
      <xdr:row>90</xdr:row>
      <xdr:rowOff>76200</xdr:rowOff>
    </xdr:from>
    <xdr:to>
      <xdr:col>2</xdr:col>
      <xdr:colOff>342900</xdr:colOff>
      <xdr:row>91</xdr:row>
      <xdr:rowOff>285750</xdr:rowOff>
    </xdr:to>
    <xdr:sp macro="" textlink="">
      <xdr:nvSpPr>
        <xdr:cNvPr id="56" name="Text Box 336"/>
        <xdr:cNvSpPr txBox="1">
          <a:spLocks noChangeArrowheads="1"/>
        </xdr:cNvSpPr>
      </xdr:nvSpPr>
      <xdr:spPr bwMode="auto">
        <a:xfrm>
          <a:off x="838200" y="198310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17</xdr:col>
      <xdr:colOff>95250</xdr:colOff>
      <xdr:row>104</xdr:row>
      <xdr:rowOff>228600</xdr:rowOff>
    </xdr:from>
    <xdr:to>
      <xdr:col>18</xdr:col>
      <xdr:colOff>666750</xdr:colOff>
      <xdr:row>110</xdr:row>
      <xdr:rowOff>0</xdr:rowOff>
    </xdr:to>
    <xdr:pic>
      <xdr:nvPicPr>
        <xdr:cNvPr id="57" name="Picture 337" descr="AMERI104"/>
        <xdr:cNvPicPr>
          <a:picLocks noChangeAspect="1" noChangeArrowheads="1"/>
        </xdr:cNvPicPr>
      </xdr:nvPicPr>
      <xdr:blipFill>
        <a:blip xmlns:r="http://schemas.openxmlformats.org/officeDocument/2006/relationships" r:embed="rId3" cstate="print"/>
        <a:srcRect/>
        <a:stretch>
          <a:fillRect/>
        </a:stretch>
      </xdr:blipFill>
      <xdr:spPr bwMode="auto">
        <a:xfrm>
          <a:off x="5438775" y="24079200"/>
          <a:ext cx="923925" cy="1685925"/>
        </a:xfrm>
        <a:prstGeom prst="rect">
          <a:avLst/>
        </a:prstGeom>
        <a:noFill/>
        <a:ln w="9525">
          <a:noFill/>
          <a:miter lim="800000"/>
          <a:headEnd/>
          <a:tailEnd/>
        </a:ln>
      </xdr:spPr>
    </xdr:pic>
    <xdr:clientData/>
  </xdr:twoCellAnchor>
  <xdr:twoCellAnchor>
    <xdr:from>
      <xdr:col>0</xdr:col>
      <xdr:colOff>190500</xdr:colOff>
      <xdr:row>88</xdr:row>
      <xdr:rowOff>304800</xdr:rowOff>
    </xdr:from>
    <xdr:to>
      <xdr:col>2</xdr:col>
      <xdr:colOff>104775</xdr:colOff>
      <xdr:row>90</xdr:row>
      <xdr:rowOff>0</xdr:rowOff>
    </xdr:to>
    <xdr:sp macro="" textlink="">
      <xdr:nvSpPr>
        <xdr:cNvPr id="58" name="AutoShape 338"/>
        <xdr:cNvSpPr>
          <a:spLocks noChangeArrowheads="1"/>
        </xdr:cNvSpPr>
      </xdr:nvSpPr>
      <xdr:spPr bwMode="auto">
        <a:xfrm flipV="1">
          <a:off x="190500" y="19631025"/>
          <a:ext cx="657225"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2</xdr:col>
      <xdr:colOff>190500</xdr:colOff>
      <xdr:row>88</xdr:row>
      <xdr:rowOff>304800</xdr:rowOff>
    </xdr:from>
    <xdr:to>
      <xdr:col>4</xdr:col>
      <xdr:colOff>104775</xdr:colOff>
      <xdr:row>90</xdr:row>
      <xdr:rowOff>0</xdr:rowOff>
    </xdr:to>
    <xdr:sp macro="" textlink="">
      <xdr:nvSpPr>
        <xdr:cNvPr id="59" name="AutoShape 339"/>
        <xdr:cNvSpPr>
          <a:spLocks noChangeArrowheads="1"/>
        </xdr:cNvSpPr>
      </xdr:nvSpPr>
      <xdr:spPr bwMode="auto">
        <a:xfrm flipV="1">
          <a:off x="933450" y="19631025"/>
          <a:ext cx="647700"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6</xdr:col>
      <xdr:colOff>66675</xdr:colOff>
      <xdr:row>90</xdr:row>
      <xdr:rowOff>47625</xdr:rowOff>
    </xdr:from>
    <xdr:to>
      <xdr:col>6</xdr:col>
      <xdr:colOff>314325</xdr:colOff>
      <xdr:row>91</xdr:row>
      <xdr:rowOff>257175</xdr:rowOff>
    </xdr:to>
    <xdr:sp macro="" textlink="">
      <xdr:nvSpPr>
        <xdr:cNvPr id="60" name="Text Box 340"/>
        <xdr:cNvSpPr txBox="1">
          <a:spLocks noChangeArrowheads="1"/>
        </xdr:cNvSpPr>
      </xdr:nvSpPr>
      <xdr:spPr bwMode="auto">
        <a:xfrm>
          <a:off x="2200275" y="198024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38100</xdr:colOff>
      <xdr:row>90</xdr:row>
      <xdr:rowOff>28575</xdr:rowOff>
    </xdr:from>
    <xdr:to>
      <xdr:col>8</xdr:col>
      <xdr:colOff>285750</xdr:colOff>
      <xdr:row>91</xdr:row>
      <xdr:rowOff>238125</xdr:rowOff>
    </xdr:to>
    <xdr:sp macro="" textlink="">
      <xdr:nvSpPr>
        <xdr:cNvPr id="61" name="Text Box 341"/>
        <xdr:cNvSpPr txBox="1">
          <a:spLocks noChangeArrowheads="1"/>
        </xdr:cNvSpPr>
      </xdr:nvSpPr>
      <xdr:spPr bwMode="auto">
        <a:xfrm>
          <a:off x="2847975" y="197834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98</xdr:row>
      <xdr:rowOff>19050</xdr:rowOff>
    </xdr:from>
    <xdr:to>
      <xdr:col>4</xdr:col>
      <xdr:colOff>314325</xdr:colOff>
      <xdr:row>99</xdr:row>
      <xdr:rowOff>228600</xdr:rowOff>
    </xdr:to>
    <xdr:sp macro="" textlink="">
      <xdr:nvSpPr>
        <xdr:cNvPr id="62" name="Text Box 342"/>
        <xdr:cNvSpPr txBox="1">
          <a:spLocks noChangeArrowheads="1"/>
        </xdr:cNvSpPr>
      </xdr:nvSpPr>
      <xdr:spPr bwMode="auto">
        <a:xfrm>
          <a:off x="1543050" y="220122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95250</xdr:colOff>
      <xdr:row>98</xdr:row>
      <xdr:rowOff>76200</xdr:rowOff>
    </xdr:from>
    <xdr:to>
      <xdr:col>2</xdr:col>
      <xdr:colOff>342900</xdr:colOff>
      <xdr:row>99</xdr:row>
      <xdr:rowOff>285750</xdr:rowOff>
    </xdr:to>
    <xdr:sp macro="" textlink="">
      <xdr:nvSpPr>
        <xdr:cNvPr id="63" name="Text Box 343"/>
        <xdr:cNvSpPr txBox="1">
          <a:spLocks noChangeArrowheads="1"/>
        </xdr:cNvSpPr>
      </xdr:nvSpPr>
      <xdr:spPr bwMode="auto">
        <a:xfrm>
          <a:off x="838200" y="220694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0</xdr:col>
      <xdr:colOff>190500</xdr:colOff>
      <xdr:row>96</xdr:row>
      <xdr:rowOff>304800</xdr:rowOff>
    </xdr:from>
    <xdr:to>
      <xdr:col>2</xdr:col>
      <xdr:colOff>104775</xdr:colOff>
      <xdr:row>98</xdr:row>
      <xdr:rowOff>0</xdr:rowOff>
    </xdr:to>
    <xdr:sp macro="" textlink="">
      <xdr:nvSpPr>
        <xdr:cNvPr id="64" name="AutoShape 344"/>
        <xdr:cNvSpPr>
          <a:spLocks noChangeArrowheads="1"/>
        </xdr:cNvSpPr>
      </xdr:nvSpPr>
      <xdr:spPr bwMode="auto">
        <a:xfrm flipV="1">
          <a:off x="190500" y="21869400"/>
          <a:ext cx="657225"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2</xdr:col>
      <xdr:colOff>190500</xdr:colOff>
      <xdr:row>96</xdr:row>
      <xdr:rowOff>304800</xdr:rowOff>
    </xdr:from>
    <xdr:to>
      <xdr:col>4</xdr:col>
      <xdr:colOff>104775</xdr:colOff>
      <xdr:row>98</xdr:row>
      <xdr:rowOff>0</xdr:rowOff>
    </xdr:to>
    <xdr:sp macro="" textlink="">
      <xdr:nvSpPr>
        <xdr:cNvPr id="65" name="AutoShape 345"/>
        <xdr:cNvSpPr>
          <a:spLocks noChangeArrowheads="1"/>
        </xdr:cNvSpPr>
      </xdr:nvSpPr>
      <xdr:spPr bwMode="auto">
        <a:xfrm flipV="1">
          <a:off x="933450" y="21869400"/>
          <a:ext cx="647700"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6</xdr:col>
      <xdr:colOff>66675</xdr:colOff>
      <xdr:row>98</xdr:row>
      <xdr:rowOff>47625</xdr:rowOff>
    </xdr:from>
    <xdr:to>
      <xdr:col>6</xdr:col>
      <xdr:colOff>314325</xdr:colOff>
      <xdr:row>99</xdr:row>
      <xdr:rowOff>257175</xdr:rowOff>
    </xdr:to>
    <xdr:sp macro="" textlink="">
      <xdr:nvSpPr>
        <xdr:cNvPr id="66" name="Text Box 346"/>
        <xdr:cNvSpPr txBox="1">
          <a:spLocks noChangeArrowheads="1"/>
        </xdr:cNvSpPr>
      </xdr:nvSpPr>
      <xdr:spPr bwMode="auto">
        <a:xfrm>
          <a:off x="2200275" y="220408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38100</xdr:colOff>
      <xdr:row>98</xdr:row>
      <xdr:rowOff>28575</xdr:rowOff>
    </xdr:from>
    <xdr:to>
      <xdr:col>8</xdr:col>
      <xdr:colOff>285750</xdr:colOff>
      <xdr:row>99</xdr:row>
      <xdr:rowOff>238125</xdr:rowOff>
    </xdr:to>
    <xdr:sp macro="" textlink="">
      <xdr:nvSpPr>
        <xdr:cNvPr id="67" name="Text Box 347"/>
        <xdr:cNvSpPr txBox="1">
          <a:spLocks noChangeArrowheads="1"/>
        </xdr:cNvSpPr>
      </xdr:nvSpPr>
      <xdr:spPr bwMode="auto">
        <a:xfrm>
          <a:off x="2847975" y="220218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106</xdr:row>
      <xdr:rowOff>19050</xdr:rowOff>
    </xdr:from>
    <xdr:to>
      <xdr:col>4</xdr:col>
      <xdr:colOff>314325</xdr:colOff>
      <xdr:row>107</xdr:row>
      <xdr:rowOff>228600</xdr:rowOff>
    </xdr:to>
    <xdr:sp macro="" textlink="">
      <xdr:nvSpPr>
        <xdr:cNvPr id="69" name="Text Box 349"/>
        <xdr:cNvSpPr txBox="1">
          <a:spLocks noChangeArrowheads="1"/>
        </xdr:cNvSpPr>
      </xdr:nvSpPr>
      <xdr:spPr bwMode="auto">
        <a:xfrm>
          <a:off x="1543050" y="242601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95250</xdr:colOff>
      <xdr:row>106</xdr:row>
      <xdr:rowOff>76200</xdr:rowOff>
    </xdr:from>
    <xdr:to>
      <xdr:col>2</xdr:col>
      <xdr:colOff>342900</xdr:colOff>
      <xdr:row>107</xdr:row>
      <xdr:rowOff>285750</xdr:rowOff>
    </xdr:to>
    <xdr:sp macro="" textlink="">
      <xdr:nvSpPr>
        <xdr:cNvPr id="70" name="Text Box 350"/>
        <xdr:cNvSpPr txBox="1">
          <a:spLocks noChangeArrowheads="1"/>
        </xdr:cNvSpPr>
      </xdr:nvSpPr>
      <xdr:spPr bwMode="auto">
        <a:xfrm>
          <a:off x="838200" y="243173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0</xdr:col>
      <xdr:colOff>190500</xdr:colOff>
      <xdr:row>104</xdr:row>
      <xdr:rowOff>304800</xdr:rowOff>
    </xdr:from>
    <xdr:to>
      <xdr:col>2</xdr:col>
      <xdr:colOff>104775</xdr:colOff>
      <xdr:row>106</xdr:row>
      <xdr:rowOff>0</xdr:rowOff>
    </xdr:to>
    <xdr:sp macro="" textlink="">
      <xdr:nvSpPr>
        <xdr:cNvPr id="71" name="AutoShape 351"/>
        <xdr:cNvSpPr>
          <a:spLocks noChangeArrowheads="1"/>
        </xdr:cNvSpPr>
      </xdr:nvSpPr>
      <xdr:spPr bwMode="auto">
        <a:xfrm flipV="1">
          <a:off x="190500" y="24117300"/>
          <a:ext cx="657225"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2</xdr:col>
      <xdr:colOff>190500</xdr:colOff>
      <xdr:row>104</xdr:row>
      <xdr:rowOff>304800</xdr:rowOff>
    </xdr:from>
    <xdr:to>
      <xdr:col>4</xdr:col>
      <xdr:colOff>104775</xdr:colOff>
      <xdr:row>106</xdr:row>
      <xdr:rowOff>0</xdr:rowOff>
    </xdr:to>
    <xdr:sp macro="" textlink="">
      <xdr:nvSpPr>
        <xdr:cNvPr id="72" name="AutoShape 352"/>
        <xdr:cNvSpPr>
          <a:spLocks noChangeArrowheads="1"/>
        </xdr:cNvSpPr>
      </xdr:nvSpPr>
      <xdr:spPr bwMode="auto">
        <a:xfrm flipV="1">
          <a:off x="933450" y="24117300"/>
          <a:ext cx="647700"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6</xdr:col>
      <xdr:colOff>66675</xdr:colOff>
      <xdr:row>106</xdr:row>
      <xdr:rowOff>47625</xdr:rowOff>
    </xdr:from>
    <xdr:to>
      <xdr:col>6</xdr:col>
      <xdr:colOff>314325</xdr:colOff>
      <xdr:row>107</xdr:row>
      <xdr:rowOff>257175</xdr:rowOff>
    </xdr:to>
    <xdr:sp macro="" textlink="">
      <xdr:nvSpPr>
        <xdr:cNvPr id="73" name="Text Box 353"/>
        <xdr:cNvSpPr txBox="1">
          <a:spLocks noChangeArrowheads="1"/>
        </xdr:cNvSpPr>
      </xdr:nvSpPr>
      <xdr:spPr bwMode="auto">
        <a:xfrm>
          <a:off x="2200275" y="242887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38100</xdr:colOff>
      <xdr:row>106</xdr:row>
      <xdr:rowOff>28575</xdr:rowOff>
    </xdr:from>
    <xdr:to>
      <xdr:col>8</xdr:col>
      <xdr:colOff>285750</xdr:colOff>
      <xdr:row>107</xdr:row>
      <xdr:rowOff>238125</xdr:rowOff>
    </xdr:to>
    <xdr:sp macro="" textlink="">
      <xdr:nvSpPr>
        <xdr:cNvPr id="74" name="Text Box 354"/>
        <xdr:cNvSpPr txBox="1">
          <a:spLocks noChangeArrowheads="1"/>
        </xdr:cNvSpPr>
      </xdr:nvSpPr>
      <xdr:spPr bwMode="auto">
        <a:xfrm>
          <a:off x="2847975" y="242697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19050</xdr:colOff>
      <xdr:row>106</xdr:row>
      <xdr:rowOff>19050</xdr:rowOff>
    </xdr:from>
    <xdr:to>
      <xdr:col>10</xdr:col>
      <xdr:colOff>266700</xdr:colOff>
      <xdr:row>107</xdr:row>
      <xdr:rowOff>228600</xdr:rowOff>
    </xdr:to>
    <xdr:sp macro="" textlink="">
      <xdr:nvSpPr>
        <xdr:cNvPr id="75" name="Text Box 355"/>
        <xdr:cNvSpPr txBox="1">
          <a:spLocks noChangeArrowheads="1"/>
        </xdr:cNvSpPr>
      </xdr:nvSpPr>
      <xdr:spPr bwMode="auto">
        <a:xfrm>
          <a:off x="3438525" y="242601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47625</xdr:colOff>
      <xdr:row>74</xdr:row>
      <xdr:rowOff>38100</xdr:rowOff>
    </xdr:from>
    <xdr:to>
      <xdr:col>10</xdr:col>
      <xdr:colOff>295275</xdr:colOff>
      <xdr:row>75</xdr:row>
      <xdr:rowOff>247650</xdr:rowOff>
    </xdr:to>
    <xdr:sp macro="" textlink="">
      <xdr:nvSpPr>
        <xdr:cNvPr id="76" name="Text Box 383"/>
        <xdr:cNvSpPr txBox="1">
          <a:spLocks noChangeArrowheads="1"/>
        </xdr:cNvSpPr>
      </xdr:nvSpPr>
      <xdr:spPr bwMode="auto">
        <a:xfrm>
          <a:off x="3467100" y="153066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131</xdr:row>
      <xdr:rowOff>19050</xdr:rowOff>
    </xdr:from>
    <xdr:to>
      <xdr:col>4</xdr:col>
      <xdr:colOff>314325</xdr:colOff>
      <xdr:row>132</xdr:row>
      <xdr:rowOff>228600</xdr:rowOff>
    </xdr:to>
    <xdr:sp macro="" textlink="">
      <xdr:nvSpPr>
        <xdr:cNvPr id="77" name="Text Box 384"/>
        <xdr:cNvSpPr txBox="1">
          <a:spLocks noChangeArrowheads="1"/>
        </xdr:cNvSpPr>
      </xdr:nvSpPr>
      <xdr:spPr bwMode="auto">
        <a:xfrm>
          <a:off x="1543050" y="278511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95250</xdr:colOff>
      <xdr:row>131</xdr:row>
      <xdr:rowOff>76200</xdr:rowOff>
    </xdr:from>
    <xdr:to>
      <xdr:col>2</xdr:col>
      <xdr:colOff>342900</xdr:colOff>
      <xdr:row>132</xdr:row>
      <xdr:rowOff>285750</xdr:rowOff>
    </xdr:to>
    <xdr:sp macro="" textlink="">
      <xdr:nvSpPr>
        <xdr:cNvPr id="78" name="Text Box 385"/>
        <xdr:cNvSpPr txBox="1">
          <a:spLocks noChangeArrowheads="1"/>
        </xdr:cNvSpPr>
      </xdr:nvSpPr>
      <xdr:spPr bwMode="auto">
        <a:xfrm>
          <a:off x="838200" y="279082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xdr:col>
      <xdr:colOff>66675</xdr:colOff>
      <xdr:row>112</xdr:row>
      <xdr:rowOff>76201</xdr:rowOff>
    </xdr:from>
    <xdr:to>
      <xdr:col>18</xdr:col>
      <xdr:colOff>285750</xdr:colOff>
      <xdr:row>114</xdr:row>
      <xdr:rowOff>209551</xdr:rowOff>
    </xdr:to>
    <xdr:sp macro="" textlink="">
      <xdr:nvSpPr>
        <xdr:cNvPr id="79" name="WordArt 386"/>
        <xdr:cNvSpPr>
          <a:spLocks noChangeArrowheads="1" noChangeShapeType="1" noTextEdit="1"/>
        </xdr:cNvSpPr>
      </xdr:nvSpPr>
      <xdr:spPr bwMode="auto">
        <a:xfrm>
          <a:off x="390525" y="30727651"/>
          <a:ext cx="5619750" cy="628650"/>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EAEAEA"/>
                </a:solidFill>
                <a:round/>
                <a:headEnd/>
                <a:tailEnd/>
              </a:ln>
              <a:solidFill>
                <a:srgbClr val="FF0000"/>
              </a:solidFill>
              <a:effectLst>
                <a:outerShdw dist="35921" dir="2700000" sy="50000" kx="2115830" algn="bl" rotWithShape="0">
                  <a:srgbClr val="C0C0C0"/>
                </a:outerShdw>
              </a:effectLst>
              <a:latin typeface="Comic Sans MS"/>
            </a:rPr>
            <a:t>Ακέραιος ÷ κλάσμα</a:t>
          </a:r>
          <a:endParaRPr lang="en-GB" sz="3600" b="1" kern="10" spc="0">
            <a:ln w="12700">
              <a:solidFill>
                <a:srgbClr val="EAEAEA"/>
              </a:solidFill>
              <a:round/>
              <a:headEnd/>
              <a:tailEnd/>
            </a:ln>
            <a:solidFill>
              <a:srgbClr val="FF0000"/>
            </a:solidFill>
            <a:effectLst>
              <a:outerShdw dist="35921" dir="2700000" sy="50000" kx="2115830" algn="bl" rotWithShape="0">
                <a:srgbClr val="C0C0C0"/>
              </a:outerShdw>
            </a:effectLst>
            <a:latin typeface="Comic Sans MS"/>
          </a:endParaRPr>
        </a:p>
      </xdr:txBody>
    </xdr:sp>
    <xdr:clientData/>
  </xdr:twoCellAnchor>
  <xdr:twoCellAnchor>
    <xdr:from>
      <xdr:col>16</xdr:col>
      <xdr:colOff>219075</xdr:colOff>
      <xdr:row>128</xdr:row>
      <xdr:rowOff>133350</xdr:rowOff>
    </xdr:from>
    <xdr:to>
      <xdr:col>18</xdr:col>
      <xdr:colOff>495300</xdr:colOff>
      <xdr:row>133</xdr:row>
      <xdr:rowOff>161925</xdr:rowOff>
    </xdr:to>
    <xdr:pic>
      <xdr:nvPicPr>
        <xdr:cNvPr id="80" name="Picture 387" descr="AMERI104"/>
        <xdr:cNvPicPr>
          <a:picLocks noChangeAspect="1" noChangeArrowheads="1"/>
        </xdr:cNvPicPr>
      </xdr:nvPicPr>
      <xdr:blipFill>
        <a:blip xmlns:r="http://schemas.openxmlformats.org/officeDocument/2006/relationships" r:embed="rId3" cstate="print"/>
        <a:srcRect/>
        <a:stretch>
          <a:fillRect/>
        </a:stretch>
      </xdr:blipFill>
      <xdr:spPr bwMode="auto">
        <a:xfrm>
          <a:off x="5295900" y="36147375"/>
          <a:ext cx="923925" cy="1438275"/>
        </a:xfrm>
        <a:prstGeom prst="rect">
          <a:avLst/>
        </a:prstGeom>
        <a:noFill/>
        <a:ln w="9525">
          <a:noFill/>
          <a:miter lim="800000"/>
          <a:headEnd/>
          <a:tailEnd/>
        </a:ln>
      </xdr:spPr>
    </xdr:pic>
    <xdr:clientData/>
  </xdr:twoCellAnchor>
  <xdr:twoCellAnchor>
    <xdr:from>
      <xdr:col>4</xdr:col>
      <xdr:colOff>114300</xdr:colOff>
      <xdr:row>267</xdr:row>
      <xdr:rowOff>9525</xdr:rowOff>
    </xdr:from>
    <xdr:to>
      <xdr:col>8</xdr:col>
      <xdr:colOff>257175</xdr:colOff>
      <xdr:row>268</xdr:row>
      <xdr:rowOff>9525</xdr:rowOff>
    </xdr:to>
    <xdr:sp macro="" textlink="">
      <xdr:nvSpPr>
        <xdr:cNvPr id="81" name="WordArt 388" descr="90%"/>
        <xdr:cNvSpPr>
          <a:spLocks noChangeArrowheads="1" noChangeShapeType="1" noTextEdit="1"/>
        </xdr:cNvSpPr>
      </xdr:nvSpPr>
      <xdr:spPr bwMode="auto">
        <a:xfrm>
          <a:off x="1590675" y="76590525"/>
          <a:ext cx="1476375" cy="190500"/>
        </a:xfrm>
        <a:prstGeom prst="rect">
          <a:avLst/>
        </a:prstGeom>
      </xdr:spPr>
      <xdr:txBody>
        <a:bodyPr wrap="none" fromWordArt="1">
          <a:prstTxWarp prst="textPlain">
            <a:avLst>
              <a:gd name="adj" fmla="val 50000"/>
            </a:avLst>
          </a:prstTxWarp>
        </a:bodyPr>
        <a:lstStyle/>
        <a:p>
          <a:pPr algn="ctr" rtl="0"/>
          <a:r>
            <a:rPr lang="el-GR"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rPr>
            <a:t>Βαθμολογία</a:t>
          </a:r>
          <a:endParaRPr lang="en-GB"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endParaRPr>
        </a:p>
      </xdr:txBody>
    </xdr:sp>
    <xdr:clientData/>
  </xdr:twoCellAnchor>
  <xdr:twoCellAnchor>
    <xdr:from>
      <xdr:col>21</xdr:col>
      <xdr:colOff>476250</xdr:colOff>
      <xdr:row>250</xdr:row>
      <xdr:rowOff>19050</xdr:rowOff>
    </xdr:from>
    <xdr:to>
      <xdr:col>23</xdr:col>
      <xdr:colOff>638175</xdr:colOff>
      <xdr:row>257</xdr:row>
      <xdr:rowOff>85725</xdr:rowOff>
    </xdr:to>
    <xdr:pic>
      <xdr:nvPicPr>
        <xdr:cNvPr id="82" name="Picture 389" descr="CRCTR049"/>
        <xdr:cNvPicPr>
          <a:picLocks noChangeAspect="1" noChangeArrowheads="1"/>
        </xdr:cNvPicPr>
      </xdr:nvPicPr>
      <xdr:blipFill>
        <a:blip xmlns:r="http://schemas.openxmlformats.org/officeDocument/2006/relationships" r:embed="rId4" cstate="print"/>
        <a:srcRect/>
        <a:stretch>
          <a:fillRect/>
        </a:stretch>
      </xdr:blipFill>
      <xdr:spPr bwMode="auto">
        <a:xfrm>
          <a:off x="8610600" y="72866250"/>
          <a:ext cx="1533525" cy="1457325"/>
        </a:xfrm>
        <a:prstGeom prst="rect">
          <a:avLst/>
        </a:prstGeom>
        <a:noFill/>
        <a:ln w="9525">
          <a:noFill/>
          <a:miter lim="800000"/>
          <a:headEnd/>
          <a:tailEnd/>
        </a:ln>
      </xdr:spPr>
    </xdr:pic>
    <xdr:clientData/>
  </xdr:twoCellAnchor>
  <xdr:twoCellAnchor>
    <xdr:from>
      <xdr:col>16</xdr:col>
      <xdr:colOff>57150</xdr:colOff>
      <xdr:row>147</xdr:row>
      <xdr:rowOff>19050</xdr:rowOff>
    </xdr:from>
    <xdr:to>
      <xdr:col>18</xdr:col>
      <xdr:colOff>314325</xdr:colOff>
      <xdr:row>150</xdr:row>
      <xdr:rowOff>381000</xdr:rowOff>
    </xdr:to>
    <xdr:pic>
      <xdr:nvPicPr>
        <xdr:cNvPr id="83" name="Picture 390"/>
        <xdr:cNvPicPr>
          <a:picLocks noChangeAspect="1" noChangeArrowheads="1"/>
        </xdr:cNvPicPr>
      </xdr:nvPicPr>
      <xdr:blipFill>
        <a:blip xmlns:r="http://schemas.openxmlformats.org/officeDocument/2006/relationships" r:embed="rId5" cstate="print"/>
        <a:srcRect/>
        <a:stretch>
          <a:fillRect/>
        </a:stretch>
      </xdr:blipFill>
      <xdr:spPr bwMode="auto">
        <a:xfrm>
          <a:off x="5105400" y="32337375"/>
          <a:ext cx="904875" cy="1238250"/>
        </a:xfrm>
        <a:prstGeom prst="rect">
          <a:avLst/>
        </a:prstGeom>
        <a:noFill/>
        <a:ln w="9525">
          <a:noFill/>
          <a:miter lim="800000"/>
          <a:headEnd/>
          <a:tailEnd/>
        </a:ln>
      </xdr:spPr>
    </xdr:pic>
    <xdr:clientData/>
  </xdr:twoCellAnchor>
  <xdr:twoCellAnchor>
    <xdr:from>
      <xdr:col>0</xdr:col>
      <xdr:colOff>190500</xdr:colOff>
      <xdr:row>129</xdr:row>
      <xdr:rowOff>304800</xdr:rowOff>
    </xdr:from>
    <xdr:to>
      <xdr:col>2</xdr:col>
      <xdr:colOff>104775</xdr:colOff>
      <xdr:row>131</xdr:row>
      <xdr:rowOff>0</xdr:rowOff>
    </xdr:to>
    <xdr:sp macro="" textlink="">
      <xdr:nvSpPr>
        <xdr:cNvPr id="84" name="AutoShape 391"/>
        <xdr:cNvSpPr>
          <a:spLocks noChangeArrowheads="1"/>
        </xdr:cNvSpPr>
      </xdr:nvSpPr>
      <xdr:spPr bwMode="auto">
        <a:xfrm flipV="1">
          <a:off x="190500" y="27708225"/>
          <a:ext cx="657225"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2</xdr:col>
      <xdr:colOff>190500</xdr:colOff>
      <xdr:row>129</xdr:row>
      <xdr:rowOff>304800</xdr:rowOff>
    </xdr:from>
    <xdr:to>
      <xdr:col>4</xdr:col>
      <xdr:colOff>104775</xdr:colOff>
      <xdr:row>131</xdr:row>
      <xdr:rowOff>0</xdr:rowOff>
    </xdr:to>
    <xdr:sp macro="" textlink="">
      <xdr:nvSpPr>
        <xdr:cNvPr id="85" name="AutoShape 392"/>
        <xdr:cNvSpPr>
          <a:spLocks noChangeArrowheads="1"/>
        </xdr:cNvSpPr>
      </xdr:nvSpPr>
      <xdr:spPr bwMode="auto">
        <a:xfrm flipV="1">
          <a:off x="933450" y="27708225"/>
          <a:ext cx="647700"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6</xdr:col>
      <xdr:colOff>66675</xdr:colOff>
      <xdr:row>131</xdr:row>
      <xdr:rowOff>47625</xdr:rowOff>
    </xdr:from>
    <xdr:to>
      <xdr:col>6</xdr:col>
      <xdr:colOff>314325</xdr:colOff>
      <xdr:row>132</xdr:row>
      <xdr:rowOff>257175</xdr:rowOff>
    </xdr:to>
    <xdr:sp macro="" textlink="">
      <xdr:nvSpPr>
        <xdr:cNvPr id="86" name="Text Box 393"/>
        <xdr:cNvSpPr txBox="1">
          <a:spLocks noChangeArrowheads="1"/>
        </xdr:cNvSpPr>
      </xdr:nvSpPr>
      <xdr:spPr bwMode="auto">
        <a:xfrm>
          <a:off x="2200275" y="278796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38100</xdr:colOff>
      <xdr:row>131</xdr:row>
      <xdr:rowOff>28575</xdr:rowOff>
    </xdr:from>
    <xdr:to>
      <xdr:col>8</xdr:col>
      <xdr:colOff>285750</xdr:colOff>
      <xdr:row>132</xdr:row>
      <xdr:rowOff>238125</xdr:rowOff>
    </xdr:to>
    <xdr:sp macro="" textlink="">
      <xdr:nvSpPr>
        <xdr:cNvPr id="87" name="Text Box 394"/>
        <xdr:cNvSpPr txBox="1">
          <a:spLocks noChangeArrowheads="1"/>
        </xdr:cNvSpPr>
      </xdr:nvSpPr>
      <xdr:spPr bwMode="auto">
        <a:xfrm>
          <a:off x="2847975" y="278606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139</xdr:row>
      <xdr:rowOff>19050</xdr:rowOff>
    </xdr:from>
    <xdr:to>
      <xdr:col>4</xdr:col>
      <xdr:colOff>314325</xdr:colOff>
      <xdr:row>140</xdr:row>
      <xdr:rowOff>228600</xdr:rowOff>
    </xdr:to>
    <xdr:sp macro="" textlink="">
      <xdr:nvSpPr>
        <xdr:cNvPr id="88" name="Text Box 395"/>
        <xdr:cNvSpPr txBox="1">
          <a:spLocks noChangeArrowheads="1"/>
        </xdr:cNvSpPr>
      </xdr:nvSpPr>
      <xdr:spPr bwMode="auto">
        <a:xfrm>
          <a:off x="1543050" y="300894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95250</xdr:colOff>
      <xdr:row>139</xdr:row>
      <xdr:rowOff>76200</xdr:rowOff>
    </xdr:from>
    <xdr:to>
      <xdr:col>2</xdr:col>
      <xdr:colOff>342900</xdr:colOff>
      <xdr:row>140</xdr:row>
      <xdr:rowOff>285750</xdr:rowOff>
    </xdr:to>
    <xdr:sp macro="" textlink="">
      <xdr:nvSpPr>
        <xdr:cNvPr id="89" name="Text Box 396"/>
        <xdr:cNvSpPr txBox="1">
          <a:spLocks noChangeArrowheads="1"/>
        </xdr:cNvSpPr>
      </xdr:nvSpPr>
      <xdr:spPr bwMode="auto">
        <a:xfrm>
          <a:off x="838200" y="301466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0</xdr:col>
      <xdr:colOff>190500</xdr:colOff>
      <xdr:row>137</xdr:row>
      <xdr:rowOff>304800</xdr:rowOff>
    </xdr:from>
    <xdr:to>
      <xdr:col>2</xdr:col>
      <xdr:colOff>104775</xdr:colOff>
      <xdr:row>139</xdr:row>
      <xdr:rowOff>0</xdr:rowOff>
    </xdr:to>
    <xdr:sp macro="" textlink="">
      <xdr:nvSpPr>
        <xdr:cNvPr id="90" name="AutoShape 397"/>
        <xdr:cNvSpPr>
          <a:spLocks noChangeArrowheads="1"/>
        </xdr:cNvSpPr>
      </xdr:nvSpPr>
      <xdr:spPr bwMode="auto">
        <a:xfrm flipV="1">
          <a:off x="190500" y="29946600"/>
          <a:ext cx="657225"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2</xdr:col>
      <xdr:colOff>190500</xdr:colOff>
      <xdr:row>137</xdr:row>
      <xdr:rowOff>304800</xdr:rowOff>
    </xdr:from>
    <xdr:to>
      <xdr:col>4</xdr:col>
      <xdr:colOff>104775</xdr:colOff>
      <xdr:row>139</xdr:row>
      <xdr:rowOff>0</xdr:rowOff>
    </xdr:to>
    <xdr:sp macro="" textlink="">
      <xdr:nvSpPr>
        <xdr:cNvPr id="91" name="AutoShape 398"/>
        <xdr:cNvSpPr>
          <a:spLocks noChangeArrowheads="1"/>
        </xdr:cNvSpPr>
      </xdr:nvSpPr>
      <xdr:spPr bwMode="auto">
        <a:xfrm flipV="1">
          <a:off x="933450" y="29946600"/>
          <a:ext cx="647700"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6</xdr:col>
      <xdr:colOff>66675</xdr:colOff>
      <xdr:row>139</xdr:row>
      <xdr:rowOff>47625</xdr:rowOff>
    </xdr:from>
    <xdr:to>
      <xdr:col>6</xdr:col>
      <xdr:colOff>314325</xdr:colOff>
      <xdr:row>140</xdr:row>
      <xdr:rowOff>257175</xdr:rowOff>
    </xdr:to>
    <xdr:sp macro="" textlink="">
      <xdr:nvSpPr>
        <xdr:cNvPr id="92" name="Text Box 399"/>
        <xdr:cNvSpPr txBox="1">
          <a:spLocks noChangeArrowheads="1"/>
        </xdr:cNvSpPr>
      </xdr:nvSpPr>
      <xdr:spPr bwMode="auto">
        <a:xfrm>
          <a:off x="2200275" y="301180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38100</xdr:colOff>
      <xdr:row>139</xdr:row>
      <xdr:rowOff>28575</xdr:rowOff>
    </xdr:from>
    <xdr:to>
      <xdr:col>8</xdr:col>
      <xdr:colOff>285750</xdr:colOff>
      <xdr:row>140</xdr:row>
      <xdr:rowOff>238125</xdr:rowOff>
    </xdr:to>
    <xdr:sp macro="" textlink="">
      <xdr:nvSpPr>
        <xdr:cNvPr id="93" name="Text Box 400"/>
        <xdr:cNvSpPr txBox="1">
          <a:spLocks noChangeArrowheads="1"/>
        </xdr:cNvSpPr>
      </xdr:nvSpPr>
      <xdr:spPr bwMode="auto">
        <a:xfrm>
          <a:off x="2847975" y="300990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147</xdr:row>
      <xdr:rowOff>19050</xdr:rowOff>
    </xdr:from>
    <xdr:to>
      <xdr:col>4</xdr:col>
      <xdr:colOff>314325</xdr:colOff>
      <xdr:row>148</xdr:row>
      <xdr:rowOff>228600</xdr:rowOff>
    </xdr:to>
    <xdr:sp macro="" textlink="">
      <xdr:nvSpPr>
        <xdr:cNvPr id="94" name="Text Box 401"/>
        <xdr:cNvSpPr txBox="1">
          <a:spLocks noChangeArrowheads="1"/>
        </xdr:cNvSpPr>
      </xdr:nvSpPr>
      <xdr:spPr bwMode="auto">
        <a:xfrm>
          <a:off x="1543050" y="323373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95250</xdr:colOff>
      <xdr:row>147</xdr:row>
      <xdr:rowOff>76200</xdr:rowOff>
    </xdr:from>
    <xdr:to>
      <xdr:col>2</xdr:col>
      <xdr:colOff>342900</xdr:colOff>
      <xdr:row>148</xdr:row>
      <xdr:rowOff>285750</xdr:rowOff>
    </xdr:to>
    <xdr:sp macro="" textlink="">
      <xdr:nvSpPr>
        <xdr:cNvPr id="95" name="Text Box 402"/>
        <xdr:cNvSpPr txBox="1">
          <a:spLocks noChangeArrowheads="1"/>
        </xdr:cNvSpPr>
      </xdr:nvSpPr>
      <xdr:spPr bwMode="auto">
        <a:xfrm>
          <a:off x="838200" y="323945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17</xdr:col>
      <xdr:colOff>95250</xdr:colOff>
      <xdr:row>161</xdr:row>
      <xdr:rowOff>228600</xdr:rowOff>
    </xdr:from>
    <xdr:to>
      <xdr:col>18</xdr:col>
      <xdr:colOff>666750</xdr:colOff>
      <xdr:row>168</xdr:row>
      <xdr:rowOff>0</xdr:rowOff>
    </xdr:to>
    <xdr:pic>
      <xdr:nvPicPr>
        <xdr:cNvPr id="96" name="Picture 403" descr="AMERI104"/>
        <xdr:cNvPicPr>
          <a:picLocks noChangeAspect="1" noChangeArrowheads="1"/>
        </xdr:cNvPicPr>
      </xdr:nvPicPr>
      <xdr:blipFill>
        <a:blip xmlns:r="http://schemas.openxmlformats.org/officeDocument/2006/relationships" r:embed="rId3" cstate="print"/>
        <a:srcRect/>
        <a:stretch>
          <a:fillRect/>
        </a:stretch>
      </xdr:blipFill>
      <xdr:spPr bwMode="auto">
        <a:xfrm>
          <a:off x="5438775" y="36642675"/>
          <a:ext cx="923925" cy="1685925"/>
        </a:xfrm>
        <a:prstGeom prst="rect">
          <a:avLst/>
        </a:prstGeom>
        <a:noFill/>
        <a:ln w="9525">
          <a:noFill/>
          <a:miter lim="800000"/>
          <a:headEnd/>
          <a:tailEnd/>
        </a:ln>
      </xdr:spPr>
    </xdr:pic>
    <xdr:clientData/>
  </xdr:twoCellAnchor>
  <xdr:twoCellAnchor>
    <xdr:from>
      <xdr:col>0</xdr:col>
      <xdr:colOff>190500</xdr:colOff>
      <xdr:row>145</xdr:row>
      <xdr:rowOff>304800</xdr:rowOff>
    </xdr:from>
    <xdr:to>
      <xdr:col>2</xdr:col>
      <xdr:colOff>104775</xdr:colOff>
      <xdr:row>147</xdr:row>
      <xdr:rowOff>0</xdr:rowOff>
    </xdr:to>
    <xdr:sp macro="" textlink="">
      <xdr:nvSpPr>
        <xdr:cNvPr id="97" name="AutoShape 404"/>
        <xdr:cNvSpPr>
          <a:spLocks noChangeArrowheads="1"/>
        </xdr:cNvSpPr>
      </xdr:nvSpPr>
      <xdr:spPr bwMode="auto">
        <a:xfrm flipV="1">
          <a:off x="190500" y="32194500"/>
          <a:ext cx="657225"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2</xdr:col>
      <xdr:colOff>190500</xdr:colOff>
      <xdr:row>145</xdr:row>
      <xdr:rowOff>304800</xdr:rowOff>
    </xdr:from>
    <xdr:to>
      <xdr:col>4</xdr:col>
      <xdr:colOff>104775</xdr:colOff>
      <xdr:row>147</xdr:row>
      <xdr:rowOff>0</xdr:rowOff>
    </xdr:to>
    <xdr:sp macro="" textlink="">
      <xdr:nvSpPr>
        <xdr:cNvPr id="98" name="AutoShape 405"/>
        <xdr:cNvSpPr>
          <a:spLocks noChangeArrowheads="1"/>
        </xdr:cNvSpPr>
      </xdr:nvSpPr>
      <xdr:spPr bwMode="auto">
        <a:xfrm flipV="1">
          <a:off x="933450" y="32194500"/>
          <a:ext cx="647700"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6</xdr:col>
      <xdr:colOff>66675</xdr:colOff>
      <xdr:row>147</xdr:row>
      <xdr:rowOff>47625</xdr:rowOff>
    </xdr:from>
    <xdr:to>
      <xdr:col>6</xdr:col>
      <xdr:colOff>314325</xdr:colOff>
      <xdr:row>148</xdr:row>
      <xdr:rowOff>257175</xdr:rowOff>
    </xdr:to>
    <xdr:sp macro="" textlink="">
      <xdr:nvSpPr>
        <xdr:cNvPr id="99" name="Text Box 406"/>
        <xdr:cNvSpPr txBox="1">
          <a:spLocks noChangeArrowheads="1"/>
        </xdr:cNvSpPr>
      </xdr:nvSpPr>
      <xdr:spPr bwMode="auto">
        <a:xfrm>
          <a:off x="2200275" y="323659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38100</xdr:colOff>
      <xdr:row>147</xdr:row>
      <xdr:rowOff>28575</xdr:rowOff>
    </xdr:from>
    <xdr:to>
      <xdr:col>8</xdr:col>
      <xdr:colOff>285750</xdr:colOff>
      <xdr:row>148</xdr:row>
      <xdr:rowOff>238125</xdr:rowOff>
    </xdr:to>
    <xdr:sp macro="" textlink="">
      <xdr:nvSpPr>
        <xdr:cNvPr id="100" name="Text Box 407"/>
        <xdr:cNvSpPr txBox="1">
          <a:spLocks noChangeArrowheads="1"/>
        </xdr:cNvSpPr>
      </xdr:nvSpPr>
      <xdr:spPr bwMode="auto">
        <a:xfrm>
          <a:off x="2847975" y="323469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155</xdr:row>
      <xdr:rowOff>19050</xdr:rowOff>
    </xdr:from>
    <xdr:to>
      <xdr:col>4</xdr:col>
      <xdr:colOff>314325</xdr:colOff>
      <xdr:row>156</xdr:row>
      <xdr:rowOff>228600</xdr:rowOff>
    </xdr:to>
    <xdr:sp macro="" textlink="">
      <xdr:nvSpPr>
        <xdr:cNvPr id="101" name="Text Box 408"/>
        <xdr:cNvSpPr txBox="1">
          <a:spLocks noChangeArrowheads="1"/>
        </xdr:cNvSpPr>
      </xdr:nvSpPr>
      <xdr:spPr bwMode="auto">
        <a:xfrm>
          <a:off x="1543050" y="345757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95250</xdr:colOff>
      <xdr:row>155</xdr:row>
      <xdr:rowOff>76200</xdr:rowOff>
    </xdr:from>
    <xdr:to>
      <xdr:col>2</xdr:col>
      <xdr:colOff>342900</xdr:colOff>
      <xdr:row>156</xdr:row>
      <xdr:rowOff>285750</xdr:rowOff>
    </xdr:to>
    <xdr:sp macro="" textlink="">
      <xdr:nvSpPr>
        <xdr:cNvPr id="102" name="Text Box 409"/>
        <xdr:cNvSpPr txBox="1">
          <a:spLocks noChangeArrowheads="1"/>
        </xdr:cNvSpPr>
      </xdr:nvSpPr>
      <xdr:spPr bwMode="auto">
        <a:xfrm>
          <a:off x="838200" y="346329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0</xdr:col>
      <xdr:colOff>190500</xdr:colOff>
      <xdr:row>153</xdr:row>
      <xdr:rowOff>304800</xdr:rowOff>
    </xdr:from>
    <xdr:to>
      <xdr:col>2</xdr:col>
      <xdr:colOff>104775</xdr:colOff>
      <xdr:row>155</xdr:row>
      <xdr:rowOff>0</xdr:rowOff>
    </xdr:to>
    <xdr:sp macro="" textlink="">
      <xdr:nvSpPr>
        <xdr:cNvPr id="103" name="AutoShape 410"/>
        <xdr:cNvSpPr>
          <a:spLocks noChangeArrowheads="1"/>
        </xdr:cNvSpPr>
      </xdr:nvSpPr>
      <xdr:spPr bwMode="auto">
        <a:xfrm flipV="1">
          <a:off x="190500" y="34432875"/>
          <a:ext cx="657225"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2</xdr:col>
      <xdr:colOff>190500</xdr:colOff>
      <xdr:row>153</xdr:row>
      <xdr:rowOff>304800</xdr:rowOff>
    </xdr:from>
    <xdr:to>
      <xdr:col>4</xdr:col>
      <xdr:colOff>104775</xdr:colOff>
      <xdr:row>155</xdr:row>
      <xdr:rowOff>0</xdr:rowOff>
    </xdr:to>
    <xdr:sp macro="" textlink="">
      <xdr:nvSpPr>
        <xdr:cNvPr id="104" name="AutoShape 411"/>
        <xdr:cNvSpPr>
          <a:spLocks noChangeArrowheads="1"/>
        </xdr:cNvSpPr>
      </xdr:nvSpPr>
      <xdr:spPr bwMode="auto">
        <a:xfrm flipV="1">
          <a:off x="933450" y="34432875"/>
          <a:ext cx="647700"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6</xdr:col>
      <xdr:colOff>66675</xdr:colOff>
      <xdr:row>155</xdr:row>
      <xdr:rowOff>47625</xdr:rowOff>
    </xdr:from>
    <xdr:to>
      <xdr:col>6</xdr:col>
      <xdr:colOff>314325</xdr:colOff>
      <xdr:row>156</xdr:row>
      <xdr:rowOff>257175</xdr:rowOff>
    </xdr:to>
    <xdr:sp macro="" textlink="">
      <xdr:nvSpPr>
        <xdr:cNvPr id="105" name="Text Box 412"/>
        <xdr:cNvSpPr txBox="1">
          <a:spLocks noChangeArrowheads="1"/>
        </xdr:cNvSpPr>
      </xdr:nvSpPr>
      <xdr:spPr bwMode="auto">
        <a:xfrm>
          <a:off x="2200275" y="346043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38100</xdr:colOff>
      <xdr:row>155</xdr:row>
      <xdr:rowOff>28575</xdr:rowOff>
    </xdr:from>
    <xdr:to>
      <xdr:col>8</xdr:col>
      <xdr:colOff>285750</xdr:colOff>
      <xdr:row>156</xdr:row>
      <xdr:rowOff>238125</xdr:rowOff>
    </xdr:to>
    <xdr:sp macro="" textlink="">
      <xdr:nvSpPr>
        <xdr:cNvPr id="106" name="Text Box 413"/>
        <xdr:cNvSpPr txBox="1">
          <a:spLocks noChangeArrowheads="1"/>
        </xdr:cNvSpPr>
      </xdr:nvSpPr>
      <xdr:spPr bwMode="auto">
        <a:xfrm>
          <a:off x="2847975" y="345852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19050</xdr:colOff>
      <xdr:row>155</xdr:row>
      <xdr:rowOff>19050</xdr:rowOff>
    </xdr:from>
    <xdr:to>
      <xdr:col>10</xdr:col>
      <xdr:colOff>266700</xdr:colOff>
      <xdr:row>156</xdr:row>
      <xdr:rowOff>228600</xdr:rowOff>
    </xdr:to>
    <xdr:sp macro="" textlink="">
      <xdr:nvSpPr>
        <xdr:cNvPr id="107" name="Text Box 414"/>
        <xdr:cNvSpPr txBox="1">
          <a:spLocks noChangeArrowheads="1"/>
        </xdr:cNvSpPr>
      </xdr:nvSpPr>
      <xdr:spPr bwMode="auto">
        <a:xfrm>
          <a:off x="3438525" y="345757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163</xdr:row>
      <xdr:rowOff>19050</xdr:rowOff>
    </xdr:from>
    <xdr:to>
      <xdr:col>4</xdr:col>
      <xdr:colOff>314325</xdr:colOff>
      <xdr:row>164</xdr:row>
      <xdr:rowOff>228600</xdr:rowOff>
    </xdr:to>
    <xdr:sp macro="" textlink="">
      <xdr:nvSpPr>
        <xdr:cNvPr id="108" name="Text Box 415"/>
        <xdr:cNvSpPr txBox="1">
          <a:spLocks noChangeArrowheads="1"/>
        </xdr:cNvSpPr>
      </xdr:nvSpPr>
      <xdr:spPr bwMode="auto">
        <a:xfrm>
          <a:off x="1543050" y="368236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95250</xdr:colOff>
      <xdr:row>163</xdr:row>
      <xdr:rowOff>76200</xdr:rowOff>
    </xdr:from>
    <xdr:to>
      <xdr:col>2</xdr:col>
      <xdr:colOff>342900</xdr:colOff>
      <xdr:row>164</xdr:row>
      <xdr:rowOff>285750</xdr:rowOff>
    </xdr:to>
    <xdr:sp macro="" textlink="">
      <xdr:nvSpPr>
        <xdr:cNvPr id="109" name="Text Box 416"/>
        <xdr:cNvSpPr txBox="1">
          <a:spLocks noChangeArrowheads="1"/>
        </xdr:cNvSpPr>
      </xdr:nvSpPr>
      <xdr:spPr bwMode="auto">
        <a:xfrm>
          <a:off x="838200" y="368808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0</xdr:col>
      <xdr:colOff>190500</xdr:colOff>
      <xdr:row>161</xdr:row>
      <xdr:rowOff>304800</xdr:rowOff>
    </xdr:from>
    <xdr:to>
      <xdr:col>2</xdr:col>
      <xdr:colOff>104775</xdr:colOff>
      <xdr:row>163</xdr:row>
      <xdr:rowOff>0</xdr:rowOff>
    </xdr:to>
    <xdr:sp macro="" textlink="">
      <xdr:nvSpPr>
        <xdr:cNvPr id="110" name="AutoShape 417"/>
        <xdr:cNvSpPr>
          <a:spLocks noChangeArrowheads="1"/>
        </xdr:cNvSpPr>
      </xdr:nvSpPr>
      <xdr:spPr bwMode="auto">
        <a:xfrm flipV="1">
          <a:off x="190500" y="36680775"/>
          <a:ext cx="657225"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2</xdr:col>
      <xdr:colOff>190500</xdr:colOff>
      <xdr:row>161</xdr:row>
      <xdr:rowOff>304800</xdr:rowOff>
    </xdr:from>
    <xdr:to>
      <xdr:col>4</xdr:col>
      <xdr:colOff>104775</xdr:colOff>
      <xdr:row>163</xdr:row>
      <xdr:rowOff>0</xdr:rowOff>
    </xdr:to>
    <xdr:sp macro="" textlink="">
      <xdr:nvSpPr>
        <xdr:cNvPr id="111" name="AutoShape 418"/>
        <xdr:cNvSpPr>
          <a:spLocks noChangeArrowheads="1"/>
        </xdr:cNvSpPr>
      </xdr:nvSpPr>
      <xdr:spPr bwMode="auto">
        <a:xfrm flipV="1">
          <a:off x="933450" y="36680775"/>
          <a:ext cx="647700"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6</xdr:col>
      <xdr:colOff>66675</xdr:colOff>
      <xdr:row>163</xdr:row>
      <xdr:rowOff>47625</xdr:rowOff>
    </xdr:from>
    <xdr:to>
      <xdr:col>6</xdr:col>
      <xdr:colOff>314325</xdr:colOff>
      <xdr:row>164</xdr:row>
      <xdr:rowOff>257175</xdr:rowOff>
    </xdr:to>
    <xdr:sp macro="" textlink="">
      <xdr:nvSpPr>
        <xdr:cNvPr id="112" name="Text Box 419"/>
        <xdr:cNvSpPr txBox="1">
          <a:spLocks noChangeArrowheads="1"/>
        </xdr:cNvSpPr>
      </xdr:nvSpPr>
      <xdr:spPr bwMode="auto">
        <a:xfrm>
          <a:off x="2200275" y="368522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38100</xdr:colOff>
      <xdr:row>163</xdr:row>
      <xdr:rowOff>28575</xdr:rowOff>
    </xdr:from>
    <xdr:to>
      <xdr:col>8</xdr:col>
      <xdr:colOff>285750</xdr:colOff>
      <xdr:row>164</xdr:row>
      <xdr:rowOff>238125</xdr:rowOff>
    </xdr:to>
    <xdr:sp macro="" textlink="">
      <xdr:nvSpPr>
        <xdr:cNvPr id="113" name="Text Box 420"/>
        <xdr:cNvSpPr txBox="1">
          <a:spLocks noChangeArrowheads="1"/>
        </xdr:cNvSpPr>
      </xdr:nvSpPr>
      <xdr:spPr bwMode="auto">
        <a:xfrm>
          <a:off x="2847975" y="368331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19050</xdr:colOff>
      <xdr:row>163</xdr:row>
      <xdr:rowOff>19050</xdr:rowOff>
    </xdr:from>
    <xdr:to>
      <xdr:col>10</xdr:col>
      <xdr:colOff>266700</xdr:colOff>
      <xdr:row>164</xdr:row>
      <xdr:rowOff>228600</xdr:rowOff>
    </xdr:to>
    <xdr:sp macro="" textlink="">
      <xdr:nvSpPr>
        <xdr:cNvPr id="114" name="Text Box 421"/>
        <xdr:cNvSpPr txBox="1">
          <a:spLocks noChangeArrowheads="1"/>
        </xdr:cNvSpPr>
      </xdr:nvSpPr>
      <xdr:spPr bwMode="auto">
        <a:xfrm>
          <a:off x="3438525" y="368236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21</xdr:col>
      <xdr:colOff>638175</xdr:colOff>
      <xdr:row>230</xdr:row>
      <xdr:rowOff>123825</xdr:rowOff>
    </xdr:from>
    <xdr:to>
      <xdr:col>23</xdr:col>
      <xdr:colOff>171450</xdr:colOff>
      <xdr:row>235</xdr:row>
      <xdr:rowOff>95250</xdr:rowOff>
    </xdr:to>
    <xdr:pic>
      <xdr:nvPicPr>
        <xdr:cNvPr id="117" name="Picture 424"/>
        <xdr:cNvPicPr>
          <a:picLocks noChangeAspect="1" noChangeArrowheads="1"/>
        </xdr:cNvPicPr>
      </xdr:nvPicPr>
      <xdr:blipFill>
        <a:blip xmlns:r="http://schemas.openxmlformats.org/officeDocument/2006/relationships" r:embed="rId5" cstate="print"/>
        <a:srcRect/>
        <a:stretch>
          <a:fillRect/>
        </a:stretch>
      </xdr:blipFill>
      <xdr:spPr bwMode="auto">
        <a:xfrm>
          <a:off x="8686800" y="67684650"/>
          <a:ext cx="904875" cy="1457325"/>
        </a:xfrm>
        <a:prstGeom prst="rect">
          <a:avLst/>
        </a:prstGeom>
        <a:noFill/>
        <a:ln w="9525">
          <a:noFill/>
          <a:miter lim="800000"/>
          <a:headEnd/>
          <a:tailEnd/>
        </a:ln>
      </xdr:spPr>
    </xdr:pic>
    <xdr:clientData/>
  </xdr:twoCellAnchor>
  <xdr:twoCellAnchor>
    <xdr:from>
      <xdr:col>21</xdr:col>
      <xdr:colOff>228600</xdr:colOff>
      <xdr:row>258</xdr:row>
      <xdr:rowOff>152400</xdr:rowOff>
    </xdr:from>
    <xdr:to>
      <xdr:col>22</xdr:col>
      <xdr:colOff>466725</xdr:colOff>
      <xdr:row>264</xdr:row>
      <xdr:rowOff>247650</xdr:rowOff>
    </xdr:to>
    <xdr:pic>
      <xdr:nvPicPr>
        <xdr:cNvPr id="130" name="Picture 437" descr="AMERI104"/>
        <xdr:cNvPicPr>
          <a:picLocks noChangeAspect="1" noChangeArrowheads="1"/>
        </xdr:cNvPicPr>
      </xdr:nvPicPr>
      <xdr:blipFill>
        <a:blip xmlns:r="http://schemas.openxmlformats.org/officeDocument/2006/relationships" r:embed="rId3" cstate="print"/>
        <a:srcRect/>
        <a:stretch>
          <a:fillRect/>
        </a:stretch>
      </xdr:blipFill>
      <xdr:spPr bwMode="auto">
        <a:xfrm>
          <a:off x="8362950" y="74676000"/>
          <a:ext cx="923925" cy="1390650"/>
        </a:xfrm>
        <a:prstGeom prst="rect">
          <a:avLst/>
        </a:prstGeom>
        <a:noFill/>
        <a:ln w="9525">
          <a:noFill/>
          <a:miter lim="800000"/>
          <a:headEnd/>
          <a:tailEnd/>
        </a:ln>
      </xdr:spPr>
    </xdr:pic>
    <xdr:clientData/>
  </xdr:twoCellAnchor>
  <xdr:twoCellAnchor>
    <xdr:from>
      <xdr:col>7</xdr:col>
      <xdr:colOff>228600</xdr:colOff>
      <xdr:row>328</xdr:row>
      <xdr:rowOff>133350</xdr:rowOff>
    </xdr:from>
    <xdr:to>
      <xdr:col>11</xdr:col>
      <xdr:colOff>219075</xdr:colOff>
      <xdr:row>336</xdr:row>
      <xdr:rowOff>47625</xdr:rowOff>
    </xdr:to>
    <xdr:sp macro="" textlink="">
      <xdr:nvSpPr>
        <xdr:cNvPr id="151" name="WordArt 508">
          <a:hlinkClick xmlns:r="http://schemas.openxmlformats.org/officeDocument/2006/relationships" r:id="rId6"/>
        </xdr:cNvPr>
        <xdr:cNvSpPr>
          <a:spLocks noChangeArrowheads="1" noChangeShapeType="1" noTextEdit="1"/>
        </xdr:cNvSpPr>
      </xdr:nvSpPr>
      <xdr:spPr bwMode="auto">
        <a:xfrm>
          <a:off x="2714625" y="85915500"/>
          <a:ext cx="1266825" cy="1438275"/>
        </a:xfrm>
        <a:prstGeom prst="rect">
          <a:avLst/>
        </a:prstGeom>
      </xdr:spPr>
      <xdr:txBody>
        <a:bodyPr wrap="none" fromWordArt="1">
          <a:prstTxWarp prst="textSlantUp">
            <a:avLst>
              <a:gd name="adj" fmla="val 32056"/>
            </a:avLst>
          </a:prstTxWarp>
        </a:bodyPr>
        <a:lstStyle/>
        <a:p>
          <a:pPr algn="ctr" rtl="0"/>
          <a:r>
            <a:rPr lang="el-GR" sz="3600" b="1" kern="10" spc="0">
              <a:ln w="9525">
                <a:solidFill>
                  <a:srgbClr val="CC99FF"/>
                </a:solidFill>
                <a:round/>
                <a:headEnd/>
                <a:tailEnd/>
              </a:ln>
              <a:gradFill rotWithShape="0">
                <a:gsLst>
                  <a:gs pos="0">
                    <a:srgbClr val="6600CC"/>
                  </a:gs>
                  <a:gs pos="100000">
                    <a:srgbClr val="CC00CC"/>
                  </a:gs>
                </a:gsLst>
                <a:lin ang="5400000" scaled="1"/>
              </a:gradFill>
              <a:effectLst>
                <a:outerShdw dist="53882" dir="2700000" algn="ctr" rotWithShape="0">
                  <a:srgbClr val="9999FF"/>
                </a:outerShdw>
              </a:effectLst>
              <a:latin typeface="Comic Sans MS"/>
            </a:rPr>
            <a:t>Τέλος</a:t>
          </a:r>
          <a:endParaRPr lang="en-GB" sz="3600" b="1" kern="10" spc="0">
            <a:ln w="9525">
              <a:solidFill>
                <a:srgbClr val="CC99FF"/>
              </a:solidFill>
              <a:round/>
              <a:headEnd/>
              <a:tailEnd/>
            </a:ln>
            <a:gradFill rotWithShape="0">
              <a:gsLst>
                <a:gs pos="0">
                  <a:srgbClr val="6600CC"/>
                </a:gs>
                <a:gs pos="100000">
                  <a:srgbClr val="CC00CC"/>
                </a:gs>
              </a:gsLst>
              <a:lin ang="5400000" scaled="1"/>
            </a:gradFill>
            <a:effectLst>
              <a:outerShdw dist="53882" dir="2700000" algn="ctr" rotWithShape="0">
                <a:srgbClr val="9999FF"/>
              </a:outerShdw>
            </a:effectLst>
            <a:latin typeface="Comic Sans MS"/>
          </a:endParaRPr>
        </a:p>
      </xdr:txBody>
    </xdr:sp>
    <xdr:clientData/>
  </xdr:twoCellAnchor>
  <xdr:twoCellAnchor>
    <xdr:from>
      <xdr:col>14</xdr:col>
      <xdr:colOff>219075</xdr:colOff>
      <xdr:row>330</xdr:row>
      <xdr:rowOff>19050</xdr:rowOff>
    </xdr:from>
    <xdr:to>
      <xdr:col>19</xdr:col>
      <xdr:colOff>542925</xdr:colOff>
      <xdr:row>333</xdr:row>
      <xdr:rowOff>57150</xdr:rowOff>
    </xdr:to>
    <xdr:sp macro="" textlink="">
      <xdr:nvSpPr>
        <xdr:cNvPr id="152" name="AutoShape 509" descr="90%">
          <a:hlinkClick xmlns:r="http://schemas.openxmlformats.org/officeDocument/2006/relationships" r:id="rId7"/>
        </xdr:cNvPr>
        <xdr:cNvSpPr>
          <a:spLocks noChangeArrowheads="1"/>
        </xdr:cNvSpPr>
      </xdr:nvSpPr>
      <xdr:spPr bwMode="auto">
        <a:xfrm>
          <a:off x="4829175" y="86182200"/>
          <a:ext cx="2343150" cy="609600"/>
        </a:xfrm>
        <a:prstGeom prst="ellipseRibbon2">
          <a:avLst>
            <a:gd name="adj1" fmla="val 25000"/>
            <a:gd name="adj2" fmla="val 50000"/>
            <a:gd name="adj3" fmla="val 12500"/>
          </a:avLst>
        </a:prstGeom>
        <a:pattFill prst="pct90">
          <a:fgClr>
            <a:srgbClr val="FF00FF"/>
          </a:fgClr>
          <a:bgClr>
            <a:srgbClr val="FFFF00"/>
          </a:bgClr>
        </a:pattFill>
        <a:ln w="9525">
          <a:solidFill>
            <a:srgbClr val="000000"/>
          </a:solidFill>
          <a:round/>
          <a:headEnd/>
          <a:tailEnd/>
        </a:ln>
      </xdr:spPr>
      <xdr:txBody>
        <a:bodyPr vertOverflow="clip" wrap="square" lIns="36576" tIns="41148" rIns="36576" bIns="41148" anchor="ctr" upright="1"/>
        <a:lstStyle/>
        <a:p>
          <a:pPr algn="ctr" rtl="0">
            <a:defRPr sz="1000"/>
          </a:pPr>
          <a:r>
            <a:rPr lang="el-GR" sz="1200" b="1" i="0" strike="noStrike">
              <a:solidFill>
                <a:srgbClr val="000000"/>
              </a:solidFill>
              <a:latin typeface="Comic Sans MS"/>
            </a:rPr>
            <a:t>ΕΠΙΣΤΡΟΦΗ</a:t>
          </a:r>
        </a:p>
      </xdr:txBody>
    </xdr:sp>
    <xdr:clientData/>
  </xdr:twoCellAnchor>
  <xdr:twoCellAnchor editAs="oneCell">
    <xdr:from>
      <xdr:col>1</xdr:col>
      <xdr:colOff>115441</xdr:colOff>
      <xdr:row>15</xdr:row>
      <xdr:rowOff>123825</xdr:rowOff>
    </xdr:from>
    <xdr:to>
      <xdr:col>11</xdr:col>
      <xdr:colOff>9285</xdr:colOff>
      <xdr:row>15</xdr:row>
      <xdr:rowOff>1131937</xdr:rowOff>
    </xdr:to>
    <xdr:pic>
      <xdr:nvPicPr>
        <xdr:cNvPr id="153" name="Picture 152"/>
        <xdr:cNvPicPr>
          <a:picLocks noChangeAspect="1" noChangeArrowheads="1"/>
        </xdr:cNvPicPr>
      </xdr:nvPicPr>
      <xdr:blipFill>
        <a:blip xmlns:r="http://schemas.openxmlformats.org/officeDocument/2006/relationships" r:embed="rId8" cstate="print"/>
        <a:srcRect/>
        <a:stretch>
          <a:fillRect/>
        </a:stretch>
      </xdr:blipFill>
      <xdr:spPr bwMode="auto">
        <a:xfrm>
          <a:off x="439291" y="2676525"/>
          <a:ext cx="3332369" cy="1008112"/>
        </a:xfrm>
        <a:prstGeom prst="rect">
          <a:avLst/>
        </a:prstGeom>
        <a:noFill/>
        <a:ln w="9525">
          <a:noFill/>
          <a:miter lim="800000"/>
          <a:headEnd/>
          <a:tailEnd/>
        </a:ln>
      </xdr:spPr>
    </xdr:pic>
    <xdr:clientData/>
  </xdr:twoCellAnchor>
  <xdr:twoCellAnchor editAs="oneCell">
    <xdr:from>
      <xdr:col>11</xdr:col>
      <xdr:colOff>133350</xdr:colOff>
      <xdr:row>15</xdr:row>
      <xdr:rowOff>104378</xdr:rowOff>
    </xdr:from>
    <xdr:to>
      <xdr:col>20</xdr:col>
      <xdr:colOff>276226</xdr:colOff>
      <xdr:row>15</xdr:row>
      <xdr:rowOff>1171178</xdr:rowOff>
    </xdr:to>
    <xdr:pic>
      <xdr:nvPicPr>
        <xdr:cNvPr id="154" name="Picture 153"/>
        <xdr:cNvPicPr>
          <a:picLocks noChangeAspect="1" noChangeArrowheads="1"/>
        </xdr:cNvPicPr>
      </xdr:nvPicPr>
      <xdr:blipFill>
        <a:blip xmlns:r="http://schemas.openxmlformats.org/officeDocument/2006/relationships" r:embed="rId9" cstate="print"/>
        <a:srcRect/>
        <a:stretch>
          <a:fillRect/>
        </a:stretch>
      </xdr:blipFill>
      <xdr:spPr bwMode="auto">
        <a:xfrm>
          <a:off x="3895725" y="2657078"/>
          <a:ext cx="3952876" cy="1066800"/>
        </a:xfrm>
        <a:prstGeom prst="rect">
          <a:avLst/>
        </a:prstGeom>
        <a:noFill/>
        <a:ln w="9525">
          <a:noFill/>
          <a:miter lim="800000"/>
          <a:headEnd/>
          <a:tailEnd/>
        </a:ln>
      </xdr:spPr>
    </xdr:pic>
    <xdr:clientData/>
  </xdr:twoCellAnchor>
  <xdr:twoCellAnchor>
    <xdr:from>
      <xdr:col>10</xdr:col>
      <xdr:colOff>0</xdr:colOff>
      <xdr:row>34</xdr:row>
      <xdr:rowOff>0</xdr:rowOff>
    </xdr:from>
    <xdr:to>
      <xdr:col>10</xdr:col>
      <xdr:colOff>247650</xdr:colOff>
      <xdr:row>35</xdr:row>
      <xdr:rowOff>209550</xdr:rowOff>
    </xdr:to>
    <xdr:sp macro="" textlink="">
      <xdr:nvSpPr>
        <xdr:cNvPr id="155" name="Text Box 210"/>
        <xdr:cNvSpPr txBox="1">
          <a:spLocks noChangeArrowheads="1"/>
        </xdr:cNvSpPr>
      </xdr:nvSpPr>
      <xdr:spPr bwMode="auto">
        <a:xfrm>
          <a:off x="3419475" y="58388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0</xdr:colOff>
      <xdr:row>42</xdr:row>
      <xdr:rowOff>0</xdr:rowOff>
    </xdr:from>
    <xdr:to>
      <xdr:col>10</xdr:col>
      <xdr:colOff>247650</xdr:colOff>
      <xdr:row>43</xdr:row>
      <xdr:rowOff>209550</xdr:rowOff>
    </xdr:to>
    <xdr:sp macro="" textlink="">
      <xdr:nvSpPr>
        <xdr:cNvPr id="156" name="Text Box 210"/>
        <xdr:cNvSpPr txBox="1">
          <a:spLocks noChangeArrowheads="1"/>
        </xdr:cNvSpPr>
      </xdr:nvSpPr>
      <xdr:spPr bwMode="auto">
        <a:xfrm>
          <a:off x="3419475" y="58388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26</xdr:row>
      <xdr:rowOff>19050</xdr:rowOff>
    </xdr:from>
    <xdr:to>
      <xdr:col>4</xdr:col>
      <xdr:colOff>314325</xdr:colOff>
      <xdr:row>27</xdr:row>
      <xdr:rowOff>228600</xdr:rowOff>
    </xdr:to>
    <xdr:sp macro="" textlink="">
      <xdr:nvSpPr>
        <xdr:cNvPr id="157" name="Text Box 1"/>
        <xdr:cNvSpPr txBox="1">
          <a:spLocks noChangeArrowheads="1"/>
        </xdr:cNvSpPr>
      </xdr:nvSpPr>
      <xdr:spPr bwMode="auto">
        <a:xfrm>
          <a:off x="1543050" y="80867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95250</xdr:colOff>
      <xdr:row>26</xdr:row>
      <xdr:rowOff>76200</xdr:rowOff>
    </xdr:from>
    <xdr:to>
      <xdr:col>2</xdr:col>
      <xdr:colOff>342900</xdr:colOff>
      <xdr:row>27</xdr:row>
      <xdr:rowOff>285750</xdr:rowOff>
    </xdr:to>
    <xdr:sp macro="" textlink="">
      <xdr:nvSpPr>
        <xdr:cNvPr id="158" name="Text Box 17"/>
        <xdr:cNvSpPr txBox="1">
          <a:spLocks noChangeArrowheads="1"/>
        </xdr:cNvSpPr>
      </xdr:nvSpPr>
      <xdr:spPr bwMode="auto">
        <a:xfrm>
          <a:off x="838200" y="81438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0</xdr:col>
      <xdr:colOff>190500</xdr:colOff>
      <xdr:row>24</xdr:row>
      <xdr:rowOff>304800</xdr:rowOff>
    </xdr:from>
    <xdr:to>
      <xdr:col>2</xdr:col>
      <xdr:colOff>104775</xdr:colOff>
      <xdr:row>26</xdr:row>
      <xdr:rowOff>0</xdr:rowOff>
    </xdr:to>
    <xdr:sp macro="" textlink="">
      <xdr:nvSpPr>
        <xdr:cNvPr id="159" name="AutoShape 204"/>
        <xdr:cNvSpPr>
          <a:spLocks noChangeArrowheads="1"/>
        </xdr:cNvSpPr>
      </xdr:nvSpPr>
      <xdr:spPr bwMode="auto">
        <a:xfrm flipV="1">
          <a:off x="190500" y="7943850"/>
          <a:ext cx="657225"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2</xdr:col>
      <xdr:colOff>190500</xdr:colOff>
      <xdr:row>24</xdr:row>
      <xdr:rowOff>304800</xdr:rowOff>
    </xdr:from>
    <xdr:to>
      <xdr:col>4</xdr:col>
      <xdr:colOff>104775</xdr:colOff>
      <xdr:row>26</xdr:row>
      <xdr:rowOff>0</xdr:rowOff>
    </xdr:to>
    <xdr:sp macro="" textlink="">
      <xdr:nvSpPr>
        <xdr:cNvPr id="160" name="AutoShape 205"/>
        <xdr:cNvSpPr>
          <a:spLocks noChangeArrowheads="1"/>
        </xdr:cNvSpPr>
      </xdr:nvSpPr>
      <xdr:spPr bwMode="auto">
        <a:xfrm flipV="1">
          <a:off x="933450" y="7943850"/>
          <a:ext cx="647700" cy="123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6</xdr:col>
      <xdr:colOff>66675</xdr:colOff>
      <xdr:row>26</xdr:row>
      <xdr:rowOff>47625</xdr:rowOff>
    </xdr:from>
    <xdr:to>
      <xdr:col>6</xdr:col>
      <xdr:colOff>314325</xdr:colOff>
      <xdr:row>27</xdr:row>
      <xdr:rowOff>257175</xdr:rowOff>
    </xdr:to>
    <xdr:sp macro="" textlink="">
      <xdr:nvSpPr>
        <xdr:cNvPr id="161" name="Text Box 209"/>
        <xdr:cNvSpPr txBox="1">
          <a:spLocks noChangeArrowheads="1"/>
        </xdr:cNvSpPr>
      </xdr:nvSpPr>
      <xdr:spPr bwMode="auto">
        <a:xfrm>
          <a:off x="2200275" y="81153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38100</xdr:colOff>
      <xdr:row>26</xdr:row>
      <xdr:rowOff>28575</xdr:rowOff>
    </xdr:from>
    <xdr:to>
      <xdr:col>8</xdr:col>
      <xdr:colOff>285750</xdr:colOff>
      <xdr:row>27</xdr:row>
      <xdr:rowOff>238125</xdr:rowOff>
    </xdr:to>
    <xdr:sp macro="" textlink="">
      <xdr:nvSpPr>
        <xdr:cNvPr id="162" name="Text Box 210"/>
        <xdr:cNvSpPr txBox="1">
          <a:spLocks noChangeArrowheads="1"/>
        </xdr:cNvSpPr>
      </xdr:nvSpPr>
      <xdr:spPr bwMode="auto">
        <a:xfrm>
          <a:off x="2847975" y="80962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0</xdr:colOff>
      <xdr:row>26</xdr:row>
      <xdr:rowOff>0</xdr:rowOff>
    </xdr:from>
    <xdr:to>
      <xdr:col>10</xdr:col>
      <xdr:colOff>247650</xdr:colOff>
      <xdr:row>27</xdr:row>
      <xdr:rowOff>209550</xdr:rowOff>
    </xdr:to>
    <xdr:sp macro="" textlink="">
      <xdr:nvSpPr>
        <xdr:cNvPr id="163" name="Text Box 210"/>
        <xdr:cNvSpPr txBox="1">
          <a:spLocks noChangeArrowheads="1"/>
        </xdr:cNvSpPr>
      </xdr:nvSpPr>
      <xdr:spPr bwMode="auto">
        <a:xfrm>
          <a:off x="3419475" y="80676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0</xdr:colOff>
      <xdr:row>50</xdr:row>
      <xdr:rowOff>0</xdr:rowOff>
    </xdr:from>
    <xdr:to>
      <xdr:col>10</xdr:col>
      <xdr:colOff>247650</xdr:colOff>
      <xdr:row>51</xdr:row>
      <xdr:rowOff>209550</xdr:rowOff>
    </xdr:to>
    <xdr:sp macro="" textlink="">
      <xdr:nvSpPr>
        <xdr:cNvPr id="164" name="Text Box 210"/>
        <xdr:cNvSpPr txBox="1">
          <a:spLocks noChangeArrowheads="1"/>
        </xdr:cNvSpPr>
      </xdr:nvSpPr>
      <xdr:spPr bwMode="auto">
        <a:xfrm>
          <a:off x="3419475" y="80391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0</xdr:colOff>
      <xdr:row>58</xdr:row>
      <xdr:rowOff>0</xdr:rowOff>
    </xdr:from>
    <xdr:to>
      <xdr:col>10</xdr:col>
      <xdr:colOff>247650</xdr:colOff>
      <xdr:row>59</xdr:row>
      <xdr:rowOff>209550</xdr:rowOff>
    </xdr:to>
    <xdr:sp macro="" textlink="">
      <xdr:nvSpPr>
        <xdr:cNvPr id="165" name="Text Box 210"/>
        <xdr:cNvSpPr txBox="1">
          <a:spLocks noChangeArrowheads="1"/>
        </xdr:cNvSpPr>
      </xdr:nvSpPr>
      <xdr:spPr bwMode="auto">
        <a:xfrm>
          <a:off x="3419475" y="123253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19050</xdr:colOff>
      <xdr:row>66</xdr:row>
      <xdr:rowOff>19050</xdr:rowOff>
    </xdr:from>
    <xdr:to>
      <xdr:col>10</xdr:col>
      <xdr:colOff>266700</xdr:colOff>
      <xdr:row>67</xdr:row>
      <xdr:rowOff>228600</xdr:rowOff>
    </xdr:to>
    <xdr:sp macro="" textlink="">
      <xdr:nvSpPr>
        <xdr:cNvPr id="166" name="Text Box 246"/>
        <xdr:cNvSpPr txBox="1">
          <a:spLocks noChangeArrowheads="1"/>
        </xdr:cNvSpPr>
      </xdr:nvSpPr>
      <xdr:spPr bwMode="auto">
        <a:xfrm>
          <a:off x="3438525" y="144208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0</xdr:colOff>
      <xdr:row>66</xdr:row>
      <xdr:rowOff>0</xdr:rowOff>
    </xdr:from>
    <xdr:to>
      <xdr:col>10</xdr:col>
      <xdr:colOff>247650</xdr:colOff>
      <xdr:row>67</xdr:row>
      <xdr:rowOff>209550</xdr:rowOff>
    </xdr:to>
    <xdr:sp macro="" textlink="">
      <xdr:nvSpPr>
        <xdr:cNvPr id="167" name="Text Box 210"/>
        <xdr:cNvSpPr txBox="1">
          <a:spLocks noChangeArrowheads="1"/>
        </xdr:cNvSpPr>
      </xdr:nvSpPr>
      <xdr:spPr bwMode="auto">
        <a:xfrm>
          <a:off x="3419475" y="144018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19050</xdr:colOff>
      <xdr:row>74</xdr:row>
      <xdr:rowOff>19050</xdr:rowOff>
    </xdr:from>
    <xdr:to>
      <xdr:col>10</xdr:col>
      <xdr:colOff>266700</xdr:colOff>
      <xdr:row>75</xdr:row>
      <xdr:rowOff>228600</xdr:rowOff>
    </xdr:to>
    <xdr:sp macro="" textlink="">
      <xdr:nvSpPr>
        <xdr:cNvPr id="168" name="Text Box 253"/>
        <xdr:cNvSpPr txBox="1">
          <a:spLocks noChangeArrowheads="1"/>
        </xdr:cNvSpPr>
      </xdr:nvSpPr>
      <xdr:spPr bwMode="auto">
        <a:xfrm>
          <a:off x="3438525" y="166306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19050</xdr:colOff>
      <xdr:row>74</xdr:row>
      <xdr:rowOff>19050</xdr:rowOff>
    </xdr:from>
    <xdr:to>
      <xdr:col>10</xdr:col>
      <xdr:colOff>266700</xdr:colOff>
      <xdr:row>75</xdr:row>
      <xdr:rowOff>228600</xdr:rowOff>
    </xdr:to>
    <xdr:sp macro="" textlink="">
      <xdr:nvSpPr>
        <xdr:cNvPr id="169" name="Text Box 246"/>
        <xdr:cNvSpPr txBox="1">
          <a:spLocks noChangeArrowheads="1"/>
        </xdr:cNvSpPr>
      </xdr:nvSpPr>
      <xdr:spPr bwMode="auto">
        <a:xfrm>
          <a:off x="3438525" y="166306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0</xdr:colOff>
      <xdr:row>74</xdr:row>
      <xdr:rowOff>0</xdr:rowOff>
    </xdr:from>
    <xdr:to>
      <xdr:col>10</xdr:col>
      <xdr:colOff>247650</xdr:colOff>
      <xdr:row>75</xdr:row>
      <xdr:rowOff>209550</xdr:rowOff>
    </xdr:to>
    <xdr:sp macro="" textlink="">
      <xdr:nvSpPr>
        <xdr:cNvPr id="170" name="Text Box 210"/>
        <xdr:cNvSpPr txBox="1">
          <a:spLocks noChangeArrowheads="1"/>
        </xdr:cNvSpPr>
      </xdr:nvSpPr>
      <xdr:spPr bwMode="auto">
        <a:xfrm>
          <a:off x="3419475" y="166116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47625</xdr:colOff>
      <xdr:row>90</xdr:row>
      <xdr:rowOff>38100</xdr:rowOff>
    </xdr:from>
    <xdr:to>
      <xdr:col>10</xdr:col>
      <xdr:colOff>295275</xdr:colOff>
      <xdr:row>91</xdr:row>
      <xdr:rowOff>247650</xdr:rowOff>
    </xdr:to>
    <xdr:sp macro="" textlink="">
      <xdr:nvSpPr>
        <xdr:cNvPr id="171" name="Text Box 383"/>
        <xdr:cNvSpPr txBox="1">
          <a:spLocks noChangeArrowheads="1"/>
        </xdr:cNvSpPr>
      </xdr:nvSpPr>
      <xdr:spPr bwMode="auto">
        <a:xfrm>
          <a:off x="3467100" y="188595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19050</xdr:colOff>
      <xdr:row>90</xdr:row>
      <xdr:rowOff>19050</xdr:rowOff>
    </xdr:from>
    <xdr:to>
      <xdr:col>10</xdr:col>
      <xdr:colOff>266700</xdr:colOff>
      <xdr:row>91</xdr:row>
      <xdr:rowOff>228600</xdr:rowOff>
    </xdr:to>
    <xdr:sp macro="" textlink="">
      <xdr:nvSpPr>
        <xdr:cNvPr id="172" name="Text Box 253"/>
        <xdr:cNvSpPr txBox="1">
          <a:spLocks noChangeArrowheads="1"/>
        </xdr:cNvSpPr>
      </xdr:nvSpPr>
      <xdr:spPr bwMode="auto">
        <a:xfrm>
          <a:off x="3438525" y="188404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19050</xdr:colOff>
      <xdr:row>90</xdr:row>
      <xdr:rowOff>19050</xdr:rowOff>
    </xdr:from>
    <xdr:to>
      <xdr:col>10</xdr:col>
      <xdr:colOff>266700</xdr:colOff>
      <xdr:row>91</xdr:row>
      <xdr:rowOff>228600</xdr:rowOff>
    </xdr:to>
    <xdr:sp macro="" textlink="">
      <xdr:nvSpPr>
        <xdr:cNvPr id="173" name="Text Box 246"/>
        <xdr:cNvSpPr txBox="1">
          <a:spLocks noChangeArrowheads="1"/>
        </xdr:cNvSpPr>
      </xdr:nvSpPr>
      <xdr:spPr bwMode="auto">
        <a:xfrm>
          <a:off x="3438525" y="188404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0</xdr:colOff>
      <xdr:row>90</xdr:row>
      <xdr:rowOff>0</xdr:rowOff>
    </xdr:from>
    <xdr:to>
      <xdr:col>10</xdr:col>
      <xdr:colOff>247650</xdr:colOff>
      <xdr:row>91</xdr:row>
      <xdr:rowOff>209550</xdr:rowOff>
    </xdr:to>
    <xdr:sp macro="" textlink="">
      <xdr:nvSpPr>
        <xdr:cNvPr id="174" name="Text Box 210"/>
        <xdr:cNvSpPr txBox="1">
          <a:spLocks noChangeArrowheads="1"/>
        </xdr:cNvSpPr>
      </xdr:nvSpPr>
      <xdr:spPr bwMode="auto">
        <a:xfrm>
          <a:off x="3419475" y="188214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47625</xdr:colOff>
      <xdr:row>106</xdr:row>
      <xdr:rowOff>38100</xdr:rowOff>
    </xdr:from>
    <xdr:to>
      <xdr:col>10</xdr:col>
      <xdr:colOff>295275</xdr:colOff>
      <xdr:row>107</xdr:row>
      <xdr:rowOff>247650</xdr:rowOff>
    </xdr:to>
    <xdr:sp macro="" textlink="">
      <xdr:nvSpPr>
        <xdr:cNvPr id="175" name="Text Box 383"/>
        <xdr:cNvSpPr txBox="1">
          <a:spLocks noChangeArrowheads="1"/>
        </xdr:cNvSpPr>
      </xdr:nvSpPr>
      <xdr:spPr bwMode="auto">
        <a:xfrm>
          <a:off x="3467100" y="188595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19050</xdr:colOff>
      <xdr:row>106</xdr:row>
      <xdr:rowOff>19050</xdr:rowOff>
    </xdr:from>
    <xdr:to>
      <xdr:col>10</xdr:col>
      <xdr:colOff>266700</xdr:colOff>
      <xdr:row>107</xdr:row>
      <xdr:rowOff>228600</xdr:rowOff>
    </xdr:to>
    <xdr:sp macro="" textlink="">
      <xdr:nvSpPr>
        <xdr:cNvPr id="176" name="Text Box 253"/>
        <xdr:cNvSpPr txBox="1">
          <a:spLocks noChangeArrowheads="1"/>
        </xdr:cNvSpPr>
      </xdr:nvSpPr>
      <xdr:spPr bwMode="auto">
        <a:xfrm>
          <a:off x="3438525" y="188404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19050</xdr:colOff>
      <xdr:row>106</xdr:row>
      <xdr:rowOff>19050</xdr:rowOff>
    </xdr:from>
    <xdr:to>
      <xdr:col>10</xdr:col>
      <xdr:colOff>266700</xdr:colOff>
      <xdr:row>107</xdr:row>
      <xdr:rowOff>228600</xdr:rowOff>
    </xdr:to>
    <xdr:sp macro="" textlink="">
      <xdr:nvSpPr>
        <xdr:cNvPr id="177" name="Text Box 246"/>
        <xdr:cNvSpPr txBox="1">
          <a:spLocks noChangeArrowheads="1"/>
        </xdr:cNvSpPr>
      </xdr:nvSpPr>
      <xdr:spPr bwMode="auto">
        <a:xfrm>
          <a:off x="3438525" y="188404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0</xdr:colOff>
      <xdr:row>106</xdr:row>
      <xdr:rowOff>0</xdr:rowOff>
    </xdr:from>
    <xdr:to>
      <xdr:col>10</xdr:col>
      <xdr:colOff>247650</xdr:colOff>
      <xdr:row>107</xdr:row>
      <xdr:rowOff>209550</xdr:rowOff>
    </xdr:to>
    <xdr:sp macro="" textlink="">
      <xdr:nvSpPr>
        <xdr:cNvPr id="178" name="Text Box 210"/>
        <xdr:cNvSpPr txBox="1">
          <a:spLocks noChangeArrowheads="1"/>
        </xdr:cNvSpPr>
      </xdr:nvSpPr>
      <xdr:spPr bwMode="auto">
        <a:xfrm>
          <a:off x="3419475" y="188214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19050</xdr:colOff>
      <xdr:row>131</xdr:row>
      <xdr:rowOff>19050</xdr:rowOff>
    </xdr:from>
    <xdr:to>
      <xdr:col>10</xdr:col>
      <xdr:colOff>266700</xdr:colOff>
      <xdr:row>132</xdr:row>
      <xdr:rowOff>228600</xdr:rowOff>
    </xdr:to>
    <xdr:sp macro="" textlink="">
      <xdr:nvSpPr>
        <xdr:cNvPr id="179" name="Text Box 355"/>
        <xdr:cNvSpPr txBox="1">
          <a:spLocks noChangeArrowheads="1"/>
        </xdr:cNvSpPr>
      </xdr:nvSpPr>
      <xdr:spPr bwMode="auto">
        <a:xfrm>
          <a:off x="3438525" y="274129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47625</xdr:colOff>
      <xdr:row>131</xdr:row>
      <xdr:rowOff>38100</xdr:rowOff>
    </xdr:from>
    <xdr:to>
      <xdr:col>10</xdr:col>
      <xdr:colOff>295275</xdr:colOff>
      <xdr:row>132</xdr:row>
      <xdr:rowOff>247650</xdr:rowOff>
    </xdr:to>
    <xdr:sp macro="" textlink="">
      <xdr:nvSpPr>
        <xdr:cNvPr id="180" name="Text Box 383"/>
        <xdr:cNvSpPr txBox="1">
          <a:spLocks noChangeArrowheads="1"/>
        </xdr:cNvSpPr>
      </xdr:nvSpPr>
      <xdr:spPr bwMode="auto">
        <a:xfrm>
          <a:off x="3467100" y="274320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19050</xdr:colOff>
      <xdr:row>131</xdr:row>
      <xdr:rowOff>19050</xdr:rowOff>
    </xdr:from>
    <xdr:to>
      <xdr:col>10</xdr:col>
      <xdr:colOff>266700</xdr:colOff>
      <xdr:row>132</xdr:row>
      <xdr:rowOff>228600</xdr:rowOff>
    </xdr:to>
    <xdr:sp macro="" textlink="">
      <xdr:nvSpPr>
        <xdr:cNvPr id="181" name="Text Box 253"/>
        <xdr:cNvSpPr txBox="1">
          <a:spLocks noChangeArrowheads="1"/>
        </xdr:cNvSpPr>
      </xdr:nvSpPr>
      <xdr:spPr bwMode="auto">
        <a:xfrm>
          <a:off x="3438525" y="274129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19050</xdr:colOff>
      <xdr:row>131</xdr:row>
      <xdr:rowOff>19050</xdr:rowOff>
    </xdr:from>
    <xdr:to>
      <xdr:col>10</xdr:col>
      <xdr:colOff>266700</xdr:colOff>
      <xdr:row>132</xdr:row>
      <xdr:rowOff>228600</xdr:rowOff>
    </xdr:to>
    <xdr:sp macro="" textlink="">
      <xdr:nvSpPr>
        <xdr:cNvPr id="182" name="Text Box 246"/>
        <xdr:cNvSpPr txBox="1">
          <a:spLocks noChangeArrowheads="1"/>
        </xdr:cNvSpPr>
      </xdr:nvSpPr>
      <xdr:spPr bwMode="auto">
        <a:xfrm>
          <a:off x="3438525" y="274129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0</xdr:colOff>
      <xdr:row>131</xdr:row>
      <xdr:rowOff>0</xdr:rowOff>
    </xdr:from>
    <xdr:to>
      <xdr:col>10</xdr:col>
      <xdr:colOff>247650</xdr:colOff>
      <xdr:row>132</xdr:row>
      <xdr:rowOff>209550</xdr:rowOff>
    </xdr:to>
    <xdr:sp macro="" textlink="">
      <xdr:nvSpPr>
        <xdr:cNvPr id="183" name="Text Box 210"/>
        <xdr:cNvSpPr txBox="1">
          <a:spLocks noChangeArrowheads="1"/>
        </xdr:cNvSpPr>
      </xdr:nvSpPr>
      <xdr:spPr bwMode="auto">
        <a:xfrm>
          <a:off x="3419475" y="273939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19050</xdr:colOff>
      <xdr:row>139</xdr:row>
      <xdr:rowOff>19050</xdr:rowOff>
    </xdr:from>
    <xdr:to>
      <xdr:col>10</xdr:col>
      <xdr:colOff>266700</xdr:colOff>
      <xdr:row>140</xdr:row>
      <xdr:rowOff>228600</xdr:rowOff>
    </xdr:to>
    <xdr:sp macro="" textlink="">
      <xdr:nvSpPr>
        <xdr:cNvPr id="186" name="Text Box 355"/>
        <xdr:cNvSpPr txBox="1">
          <a:spLocks noChangeArrowheads="1"/>
        </xdr:cNvSpPr>
      </xdr:nvSpPr>
      <xdr:spPr bwMode="auto">
        <a:xfrm>
          <a:off x="3438525" y="304990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47625</xdr:colOff>
      <xdr:row>139</xdr:row>
      <xdr:rowOff>38100</xdr:rowOff>
    </xdr:from>
    <xdr:to>
      <xdr:col>10</xdr:col>
      <xdr:colOff>295275</xdr:colOff>
      <xdr:row>140</xdr:row>
      <xdr:rowOff>247650</xdr:rowOff>
    </xdr:to>
    <xdr:sp macro="" textlink="">
      <xdr:nvSpPr>
        <xdr:cNvPr id="187" name="Text Box 383"/>
        <xdr:cNvSpPr txBox="1">
          <a:spLocks noChangeArrowheads="1"/>
        </xdr:cNvSpPr>
      </xdr:nvSpPr>
      <xdr:spPr bwMode="auto">
        <a:xfrm>
          <a:off x="3467100" y="305181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19050</xdr:colOff>
      <xdr:row>139</xdr:row>
      <xdr:rowOff>19050</xdr:rowOff>
    </xdr:from>
    <xdr:to>
      <xdr:col>10</xdr:col>
      <xdr:colOff>266700</xdr:colOff>
      <xdr:row>140</xdr:row>
      <xdr:rowOff>228600</xdr:rowOff>
    </xdr:to>
    <xdr:sp macro="" textlink="">
      <xdr:nvSpPr>
        <xdr:cNvPr id="188" name="Text Box 253"/>
        <xdr:cNvSpPr txBox="1">
          <a:spLocks noChangeArrowheads="1"/>
        </xdr:cNvSpPr>
      </xdr:nvSpPr>
      <xdr:spPr bwMode="auto">
        <a:xfrm>
          <a:off x="3438525" y="304990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19050</xdr:colOff>
      <xdr:row>139</xdr:row>
      <xdr:rowOff>19050</xdr:rowOff>
    </xdr:from>
    <xdr:to>
      <xdr:col>10</xdr:col>
      <xdr:colOff>266700</xdr:colOff>
      <xdr:row>140</xdr:row>
      <xdr:rowOff>228600</xdr:rowOff>
    </xdr:to>
    <xdr:sp macro="" textlink="">
      <xdr:nvSpPr>
        <xdr:cNvPr id="189" name="Text Box 246"/>
        <xdr:cNvSpPr txBox="1">
          <a:spLocks noChangeArrowheads="1"/>
        </xdr:cNvSpPr>
      </xdr:nvSpPr>
      <xdr:spPr bwMode="auto">
        <a:xfrm>
          <a:off x="3438525" y="304990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0</xdr:colOff>
      <xdr:row>139</xdr:row>
      <xdr:rowOff>0</xdr:rowOff>
    </xdr:from>
    <xdr:to>
      <xdr:col>10</xdr:col>
      <xdr:colOff>247650</xdr:colOff>
      <xdr:row>140</xdr:row>
      <xdr:rowOff>209550</xdr:rowOff>
    </xdr:to>
    <xdr:sp macro="" textlink="">
      <xdr:nvSpPr>
        <xdr:cNvPr id="190" name="Text Box 210"/>
        <xdr:cNvSpPr txBox="1">
          <a:spLocks noChangeArrowheads="1"/>
        </xdr:cNvSpPr>
      </xdr:nvSpPr>
      <xdr:spPr bwMode="auto">
        <a:xfrm>
          <a:off x="3419475" y="304800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19050</xdr:colOff>
      <xdr:row>147</xdr:row>
      <xdr:rowOff>19050</xdr:rowOff>
    </xdr:from>
    <xdr:to>
      <xdr:col>10</xdr:col>
      <xdr:colOff>266700</xdr:colOff>
      <xdr:row>148</xdr:row>
      <xdr:rowOff>228600</xdr:rowOff>
    </xdr:to>
    <xdr:sp macro="" textlink="">
      <xdr:nvSpPr>
        <xdr:cNvPr id="196" name="Text Box 355"/>
        <xdr:cNvSpPr txBox="1">
          <a:spLocks noChangeArrowheads="1"/>
        </xdr:cNvSpPr>
      </xdr:nvSpPr>
      <xdr:spPr bwMode="auto">
        <a:xfrm>
          <a:off x="3438525" y="326326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47625</xdr:colOff>
      <xdr:row>147</xdr:row>
      <xdr:rowOff>38100</xdr:rowOff>
    </xdr:from>
    <xdr:to>
      <xdr:col>10</xdr:col>
      <xdr:colOff>295275</xdr:colOff>
      <xdr:row>148</xdr:row>
      <xdr:rowOff>247650</xdr:rowOff>
    </xdr:to>
    <xdr:sp macro="" textlink="">
      <xdr:nvSpPr>
        <xdr:cNvPr id="197" name="Text Box 383"/>
        <xdr:cNvSpPr txBox="1">
          <a:spLocks noChangeArrowheads="1"/>
        </xdr:cNvSpPr>
      </xdr:nvSpPr>
      <xdr:spPr bwMode="auto">
        <a:xfrm>
          <a:off x="3467100" y="326517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19050</xdr:colOff>
      <xdr:row>147</xdr:row>
      <xdr:rowOff>19050</xdr:rowOff>
    </xdr:from>
    <xdr:to>
      <xdr:col>10</xdr:col>
      <xdr:colOff>266700</xdr:colOff>
      <xdr:row>148</xdr:row>
      <xdr:rowOff>228600</xdr:rowOff>
    </xdr:to>
    <xdr:sp macro="" textlink="">
      <xdr:nvSpPr>
        <xdr:cNvPr id="198" name="Text Box 253"/>
        <xdr:cNvSpPr txBox="1">
          <a:spLocks noChangeArrowheads="1"/>
        </xdr:cNvSpPr>
      </xdr:nvSpPr>
      <xdr:spPr bwMode="auto">
        <a:xfrm>
          <a:off x="3438525" y="326326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19050</xdr:colOff>
      <xdr:row>147</xdr:row>
      <xdr:rowOff>19050</xdr:rowOff>
    </xdr:from>
    <xdr:to>
      <xdr:col>10</xdr:col>
      <xdr:colOff>266700</xdr:colOff>
      <xdr:row>148</xdr:row>
      <xdr:rowOff>228600</xdr:rowOff>
    </xdr:to>
    <xdr:sp macro="" textlink="">
      <xdr:nvSpPr>
        <xdr:cNvPr id="199" name="Text Box 246"/>
        <xdr:cNvSpPr txBox="1">
          <a:spLocks noChangeArrowheads="1"/>
        </xdr:cNvSpPr>
      </xdr:nvSpPr>
      <xdr:spPr bwMode="auto">
        <a:xfrm>
          <a:off x="3438525" y="326326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0</xdr:colOff>
      <xdr:row>147</xdr:row>
      <xdr:rowOff>0</xdr:rowOff>
    </xdr:from>
    <xdr:to>
      <xdr:col>10</xdr:col>
      <xdr:colOff>247650</xdr:colOff>
      <xdr:row>148</xdr:row>
      <xdr:rowOff>209550</xdr:rowOff>
    </xdr:to>
    <xdr:sp macro="" textlink="">
      <xdr:nvSpPr>
        <xdr:cNvPr id="200" name="Text Box 210"/>
        <xdr:cNvSpPr txBox="1">
          <a:spLocks noChangeArrowheads="1"/>
        </xdr:cNvSpPr>
      </xdr:nvSpPr>
      <xdr:spPr bwMode="auto">
        <a:xfrm>
          <a:off x="3419475" y="326136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19050</xdr:colOff>
      <xdr:row>163</xdr:row>
      <xdr:rowOff>19050</xdr:rowOff>
    </xdr:from>
    <xdr:to>
      <xdr:col>10</xdr:col>
      <xdr:colOff>266700</xdr:colOff>
      <xdr:row>164</xdr:row>
      <xdr:rowOff>228600</xdr:rowOff>
    </xdr:to>
    <xdr:sp macro="" textlink="">
      <xdr:nvSpPr>
        <xdr:cNvPr id="201" name="Text Box 414"/>
        <xdr:cNvSpPr txBox="1">
          <a:spLocks noChangeArrowheads="1"/>
        </xdr:cNvSpPr>
      </xdr:nvSpPr>
      <xdr:spPr bwMode="auto">
        <a:xfrm>
          <a:off x="3438525" y="369189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xdr:col>
      <xdr:colOff>66674</xdr:colOff>
      <xdr:row>172</xdr:row>
      <xdr:rowOff>123825</xdr:rowOff>
    </xdr:from>
    <xdr:to>
      <xdr:col>19</xdr:col>
      <xdr:colOff>9524</xdr:colOff>
      <xdr:row>174</xdr:row>
      <xdr:rowOff>209550</xdr:rowOff>
    </xdr:to>
    <xdr:sp macro="" textlink="">
      <xdr:nvSpPr>
        <xdr:cNvPr id="202" name="WordArt 386"/>
        <xdr:cNvSpPr>
          <a:spLocks noChangeArrowheads="1" noChangeShapeType="1" noTextEdit="1"/>
        </xdr:cNvSpPr>
      </xdr:nvSpPr>
      <xdr:spPr bwMode="auto">
        <a:xfrm>
          <a:off x="390524" y="47110650"/>
          <a:ext cx="6162675" cy="581025"/>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EAEAEA"/>
                </a:solidFill>
                <a:round/>
                <a:headEnd/>
                <a:tailEnd/>
              </a:ln>
              <a:solidFill>
                <a:srgbClr val="FF0000"/>
              </a:solidFill>
              <a:effectLst>
                <a:outerShdw dist="35921" dir="2700000" sy="50000" kx="2115830" algn="bl" rotWithShape="0">
                  <a:srgbClr val="C0C0C0"/>
                </a:outerShdw>
              </a:effectLst>
              <a:latin typeface="Comic Sans MS"/>
            </a:rPr>
            <a:t>Κλάσμα ÷ ακέραιο</a:t>
          </a:r>
          <a:endParaRPr lang="en-GB" sz="3600" b="1" kern="10" spc="0">
            <a:ln w="12700">
              <a:solidFill>
                <a:srgbClr val="EAEAEA"/>
              </a:solidFill>
              <a:round/>
              <a:headEnd/>
              <a:tailEnd/>
            </a:ln>
            <a:solidFill>
              <a:srgbClr val="FF0000"/>
            </a:solidFill>
            <a:effectLst>
              <a:outerShdw dist="35921" dir="2700000" sy="50000" kx="2115830" algn="bl" rotWithShape="0">
                <a:srgbClr val="C0C0C0"/>
              </a:outerShdw>
            </a:effectLst>
            <a:latin typeface="Comic Sans MS"/>
          </a:endParaRPr>
        </a:p>
      </xdr:txBody>
    </xdr:sp>
    <xdr:clientData/>
  </xdr:twoCellAnchor>
  <xdr:twoCellAnchor editAs="oneCell">
    <xdr:from>
      <xdr:col>21</xdr:col>
      <xdr:colOff>28575</xdr:colOff>
      <xdr:row>141</xdr:row>
      <xdr:rowOff>47625</xdr:rowOff>
    </xdr:from>
    <xdr:to>
      <xdr:col>26</xdr:col>
      <xdr:colOff>581025</xdr:colOff>
      <xdr:row>151</xdr:row>
      <xdr:rowOff>171449</xdr:rowOff>
    </xdr:to>
    <xdr:pic>
      <xdr:nvPicPr>
        <xdr:cNvPr id="625792" name="Picture 128"/>
        <xdr:cNvPicPr>
          <a:picLocks noChangeAspect="1" noChangeArrowheads="1"/>
        </xdr:cNvPicPr>
      </xdr:nvPicPr>
      <xdr:blipFill>
        <a:blip xmlns:r="http://schemas.openxmlformats.org/officeDocument/2006/relationships" r:embed="rId10" cstate="print"/>
        <a:srcRect/>
        <a:stretch>
          <a:fillRect/>
        </a:stretch>
      </xdr:blipFill>
      <xdr:spPr bwMode="auto">
        <a:xfrm>
          <a:off x="8077200" y="41881425"/>
          <a:ext cx="3981450" cy="2809874"/>
        </a:xfrm>
        <a:prstGeom prst="rect">
          <a:avLst/>
        </a:prstGeom>
        <a:noFill/>
      </xdr:spPr>
    </xdr:pic>
    <xdr:clientData/>
  </xdr:twoCellAnchor>
  <xdr:twoCellAnchor editAs="oneCell">
    <xdr:from>
      <xdr:col>11</xdr:col>
      <xdr:colOff>28575</xdr:colOff>
      <xdr:row>190</xdr:row>
      <xdr:rowOff>53255</xdr:rowOff>
    </xdr:from>
    <xdr:to>
      <xdr:col>20</xdr:col>
      <xdr:colOff>266700</xdr:colOff>
      <xdr:row>199</xdr:row>
      <xdr:rowOff>28575</xdr:rowOff>
    </xdr:to>
    <xdr:pic>
      <xdr:nvPicPr>
        <xdr:cNvPr id="625794" name="Picture 130"/>
        <xdr:cNvPicPr>
          <a:picLocks noChangeAspect="1" noChangeArrowheads="1"/>
        </xdr:cNvPicPr>
      </xdr:nvPicPr>
      <xdr:blipFill>
        <a:blip xmlns:r="http://schemas.openxmlformats.org/officeDocument/2006/relationships" r:embed="rId11" cstate="print"/>
        <a:srcRect/>
        <a:stretch>
          <a:fillRect/>
        </a:stretch>
      </xdr:blipFill>
      <xdr:spPr bwMode="auto">
        <a:xfrm>
          <a:off x="3790950" y="52383605"/>
          <a:ext cx="4048125" cy="2832820"/>
        </a:xfrm>
        <a:prstGeom prst="rect">
          <a:avLst/>
        </a:prstGeom>
        <a:noFill/>
      </xdr:spPr>
    </xdr:pic>
    <xdr:clientData/>
  </xdr:twoCellAnchor>
  <xdr:twoCellAnchor>
    <xdr:from>
      <xdr:col>4</xdr:col>
      <xdr:colOff>66675</xdr:colOff>
      <xdr:row>123</xdr:row>
      <xdr:rowOff>19050</xdr:rowOff>
    </xdr:from>
    <xdr:to>
      <xdr:col>4</xdr:col>
      <xdr:colOff>314325</xdr:colOff>
      <xdr:row>124</xdr:row>
      <xdr:rowOff>228600</xdr:rowOff>
    </xdr:to>
    <xdr:sp macro="" textlink="">
      <xdr:nvSpPr>
        <xdr:cNvPr id="203" name="Text Box 384"/>
        <xdr:cNvSpPr txBox="1">
          <a:spLocks noChangeArrowheads="1"/>
        </xdr:cNvSpPr>
      </xdr:nvSpPr>
      <xdr:spPr bwMode="auto">
        <a:xfrm>
          <a:off x="1543050" y="365760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95250</xdr:colOff>
      <xdr:row>123</xdr:row>
      <xdr:rowOff>76200</xdr:rowOff>
    </xdr:from>
    <xdr:to>
      <xdr:col>2</xdr:col>
      <xdr:colOff>342900</xdr:colOff>
      <xdr:row>124</xdr:row>
      <xdr:rowOff>285750</xdr:rowOff>
    </xdr:to>
    <xdr:sp macro="" textlink="">
      <xdr:nvSpPr>
        <xdr:cNvPr id="206" name="Text Box 385"/>
        <xdr:cNvSpPr txBox="1">
          <a:spLocks noChangeArrowheads="1"/>
        </xdr:cNvSpPr>
      </xdr:nvSpPr>
      <xdr:spPr bwMode="auto">
        <a:xfrm>
          <a:off x="838200" y="366331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0</xdr:col>
      <xdr:colOff>190500</xdr:colOff>
      <xdr:row>121</xdr:row>
      <xdr:rowOff>304800</xdr:rowOff>
    </xdr:from>
    <xdr:to>
      <xdr:col>2</xdr:col>
      <xdr:colOff>104775</xdr:colOff>
      <xdr:row>123</xdr:row>
      <xdr:rowOff>0</xdr:rowOff>
    </xdr:to>
    <xdr:sp macro="" textlink="">
      <xdr:nvSpPr>
        <xdr:cNvPr id="207" name="AutoShape 391"/>
        <xdr:cNvSpPr>
          <a:spLocks noChangeArrowheads="1"/>
        </xdr:cNvSpPr>
      </xdr:nvSpPr>
      <xdr:spPr bwMode="auto">
        <a:xfrm flipV="1">
          <a:off x="190500" y="36233100"/>
          <a:ext cx="657225" cy="323850"/>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2</xdr:col>
      <xdr:colOff>190500</xdr:colOff>
      <xdr:row>121</xdr:row>
      <xdr:rowOff>304800</xdr:rowOff>
    </xdr:from>
    <xdr:to>
      <xdr:col>4</xdr:col>
      <xdr:colOff>104775</xdr:colOff>
      <xdr:row>123</xdr:row>
      <xdr:rowOff>0</xdr:rowOff>
    </xdr:to>
    <xdr:sp macro="" textlink="">
      <xdr:nvSpPr>
        <xdr:cNvPr id="208" name="AutoShape 392"/>
        <xdr:cNvSpPr>
          <a:spLocks noChangeArrowheads="1"/>
        </xdr:cNvSpPr>
      </xdr:nvSpPr>
      <xdr:spPr bwMode="auto">
        <a:xfrm flipV="1">
          <a:off x="933450" y="36233100"/>
          <a:ext cx="647700" cy="323850"/>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6</xdr:col>
      <xdr:colOff>66675</xdr:colOff>
      <xdr:row>123</xdr:row>
      <xdr:rowOff>47625</xdr:rowOff>
    </xdr:from>
    <xdr:to>
      <xdr:col>6</xdr:col>
      <xdr:colOff>314325</xdr:colOff>
      <xdr:row>124</xdr:row>
      <xdr:rowOff>257175</xdr:rowOff>
    </xdr:to>
    <xdr:sp macro="" textlink="">
      <xdr:nvSpPr>
        <xdr:cNvPr id="209" name="Text Box 393"/>
        <xdr:cNvSpPr txBox="1">
          <a:spLocks noChangeArrowheads="1"/>
        </xdr:cNvSpPr>
      </xdr:nvSpPr>
      <xdr:spPr bwMode="auto">
        <a:xfrm>
          <a:off x="2200275" y="366045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38100</xdr:colOff>
      <xdr:row>123</xdr:row>
      <xdr:rowOff>28575</xdr:rowOff>
    </xdr:from>
    <xdr:to>
      <xdr:col>8</xdr:col>
      <xdr:colOff>285750</xdr:colOff>
      <xdr:row>124</xdr:row>
      <xdr:rowOff>238125</xdr:rowOff>
    </xdr:to>
    <xdr:sp macro="" textlink="">
      <xdr:nvSpPr>
        <xdr:cNvPr id="210" name="Text Box 394"/>
        <xdr:cNvSpPr txBox="1">
          <a:spLocks noChangeArrowheads="1"/>
        </xdr:cNvSpPr>
      </xdr:nvSpPr>
      <xdr:spPr bwMode="auto">
        <a:xfrm>
          <a:off x="2847975" y="365855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19050</xdr:colOff>
      <xdr:row>123</xdr:row>
      <xdr:rowOff>19050</xdr:rowOff>
    </xdr:from>
    <xdr:to>
      <xdr:col>10</xdr:col>
      <xdr:colOff>266700</xdr:colOff>
      <xdr:row>124</xdr:row>
      <xdr:rowOff>228600</xdr:rowOff>
    </xdr:to>
    <xdr:sp macro="" textlink="">
      <xdr:nvSpPr>
        <xdr:cNvPr id="211" name="Text Box 355"/>
        <xdr:cNvSpPr txBox="1">
          <a:spLocks noChangeArrowheads="1"/>
        </xdr:cNvSpPr>
      </xdr:nvSpPr>
      <xdr:spPr bwMode="auto">
        <a:xfrm>
          <a:off x="3438525" y="365760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47625</xdr:colOff>
      <xdr:row>123</xdr:row>
      <xdr:rowOff>38100</xdr:rowOff>
    </xdr:from>
    <xdr:to>
      <xdr:col>10</xdr:col>
      <xdr:colOff>295275</xdr:colOff>
      <xdr:row>124</xdr:row>
      <xdr:rowOff>247650</xdr:rowOff>
    </xdr:to>
    <xdr:sp macro="" textlink="">
      <xdr:nvSpPr>
        <xdr:cNvPr id="212" name="Text Box 383"/>
        <xdr:cNvSpPr txBox="1">
          <a:spLocks noChangeArrowheads="1"/>
        </xdr:cNvSpPr>
      </xdr:nvSpPr>
      <xdr:spPr bwMode="auto">
        <a:xfrm>
          <a:off x="3467100" y="365950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19050</xdr:colOff>
      <xdr:row>123</xdr:row>
      <xdr:rowOff>19050</xdr:rowOff>
    </xdr:from>
    <xdr:to>
      <xdr:col>10</xdr:col>
      <xdr:colOff>266700</xdr:colOff>
      <xdr:row>124</xdr:row>
      <xdr:rowOff>228600</xdr:rowOff>
    </xdr:to>
    <xdr:sp macro="" textlink="">
      <xdr:nvSpPr>
        <xdr:cNvPr id="213" name="Text Box 253"/>
        <xdr:cNvSpPr txBox="1">
          <a:spLocks noChangeArrowheads="1"/>
        </xdr:cNvSpPr>
      </xdr:nvSpPr>
      <xdr:spPr bwMode="auto">
        <a:xfrm>
          <a:off x="3438525" y="365760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19050</xdr:colOff>
      <xdr:row>123</xdr:row>
      <xdr:rowOff>19050</xdr:rowOff>
    </xdr:from>
    <xdr:to>
      <xdr:col>10</xdr:col>
      <xdr:colOff>266700</xdr:colOff>
      <xdr:row>124</xdr:row>
      <xdr:rowOff>228600</xdr:rowOff>
    </xdr:to>
    <xdr:sp macro="" textlink="">
      <xdr:nvSpPr>
        <xdr:cNvPr id="214" name="Text Box 246"/>
        <xdr:cNvSpPr txBox="1">
          <a:spLocks noChangeArrowheads="1"/>
        </xdr:cNvSpPr>
      </xdr:nvSpPr>
      <xdr:spPr bwMode="auto">
        <a:xfrm>
          <a:off x="3438525" y="365760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10</xdr:col>
      <xdr:colOff>0</xdr:colOff>
      <xdr:row>123</xdr:row>
      <xdr:rowOff>0</xdr:rowOff>
    </xdr:from>
    <xdr:to>
      <xdr:col>10</xdr:col>
      <xdr:colOff>247650</xdr:colOff>
      <xdr:row>124</xdr:row>
      <xdr:rowOff>209550</xdr:rowOff>
    </xdr:to>
    <xdr:sp macro="" textlink="">
      <xdr:nvSpPr>
        <xdr:cNvPr id="215" name="Text Box 210"/>
        <xdr:cNvSpPr txBox="1">
          <a:spLocks noChangeArrowheads="1"/>
        </xdr:cNvSpPr>
      </xdr:nvSpPr>
      <xdr:spPr bwMode="auto">
        <a:xfrm>
          <a:off x="3419475" y="365569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181</xdr:row>
      <xdr:rowOff>19050</xdr:rowOff>
    </xdr:from>
    <xdr:to>
      <xdr:col>4</xdr:col>
      <xdr:colOff>314325</xdr:colOff>
      <xdr:row>182</xdr:row>
      <xdr:rowOff>228600</xdr:rowOff>
    </xdr:to>
    <xdr:sp macro="" textlink="">
      <xdr:nvSpPr>
        <xdr:cNvPr id="216" name="Text Box 422"/>
        <xdr:cNvSpPr txBox="1">
          <a:spLocks noChangeArrowheads="1"/>
        </xdr:cNvSpPr>
      </xdr:nvSpPr>
      <xdr:spPr bwMode="auto">
        <a:xfrm>
          <a:off x="1543050" y="526732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95250</xdr:colOff>
      <xdr:row>181</xdr:row>
      <xdr:rowOff>76200</xdr:rowOff>
    </xdr:from>
    <xdr:to>
      <xdr:col>2</xdr:col>
      <xdr:colOff>342900</xdr:colOff>
      <xdr:row>182</xdr:row>
      <xdr:rowOff>285750</xdr:rowOff>
    </xdr:to>
    <xdr:sp macro="" textlink="">
      <xdr:nvSpPr>
        <xdr:cNvPr id="217" name="Text Box 423"/>
        <xdr:cNvSpPr txBox="1">
          <a:spLocks noChangeArrowheads="1"/>
        </xdr:cNvSpPr>
      </xdr:nvSpPr>
      <xdr:spPr bwMode="auto">
        <a:xfrm>
          <a:off x="838200" y="527304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185</xdr:row>
      <xdr:rowOff>19050</xdr:rowOff>
    </xdr:from>
    <xdr:to>
      <xdr:col>4</xdr:col>
      <xdr:colOff>314325</xdr:colOff>
      <xdr:row>186</xdr:row>
      <xdr:rowOff>228600</xdr:rowOff>
    </xdr:to>
    <xdr:sp macro="" textlink="">
      <xdr:nvSpPr>
        <xdr:cNvPr id="224" name="Text Box 422"/>
        <xdr:cNvSpPr txBox="1">
          <a:spLocks noChangeArrowheads="1"/>
        </xdr:cNvSpPr>
      </xdr:nvSpPr>
      <xdr:spPr bwMode="auto">
        <a:xfrm>
          <a:off x="1543050" y="497967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95250</xdr:colOff>
      <xdr:row>185</xdr:row>
      <xdr:rowOff>76200</xdr:rowOff>
    </xdr:from>
    <xdr:to>
      <xdr:col>2</xdr:col>
      <xdr:colOff>342900</xdr:colOff>
      <xdr:row>186</xdr:row>
      <xdr:rowOff>285750</xdr:rowOff>
    </xdr:to>
    <xdr:sp macro="" textlink="">
      <xdr:nvSpPr>
        <xdr:cNvPr id="225" name="Text Box 423"/>
        <xdr:cNvSpPr txBox="1">
          <a:spLocks noChangeArrowheads="1"/>
        </xdr:cNvSpPr>
      </xdr:nvSpPr>
      <xdr:spPr bwMode="auto">
        <a:xfrm>
          <a:off x="838200" y="498538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219075</xdr:colOff>
      <xdr:row>181</xdr:row>
      <xdr:rowOff>123825</xdr:rowOff>
    </xdr:from>
    <xdr:to>
      <xdr:col>9</xdr:col>
      <xdr:colOff>276225</xdr:colOff>
      <xdr:row>181</xdr:row>
      <xdr:rowOff>123825</xdr:rowOff>
    </xdr:to>
    <xdr:cxnSp macro="">
      <xdr:nvCxnSpPr>
        <xdr:cNvPr id="227" name="Straight Arrow Connector 226"/>
        <xdr:cNvCxnSpPr/>
      </xdr:nvCxnSpPr>
      <xdr:spPr bwMode="auto">
        <a:xfrm flipH="1">
          <a:off x="2352675" y="49901475"/>
          <a:ext cx="1028700" cy="0"/>
        </a:xfrm>
        <a:prstGeom prst="straightConnector1">
          <a:avLst/>
        </a:prstGeom>
        <a:solidFill>
          <a:srgbClr val="00CCFF"/>
        </a:solidFill>
        <a:ln w="9525" cap="flat" cmpd="sng" algn="ctr">
          <a:solidFill>
            <a:srgbClr val="000000"/>
          </a:solidFill>
          <a:prstDash val="solid"/>
          <a:round/>
          <a:headEnd type="none" w="med" len="med"/>
          <a:tailEnd type="arrow"/>
        </a:ln>
        <a:effectLst/>
      </xdr:spPr>
    </xdr:cxnSp>
    <xdr:clientData/>
  </xdr:twoCellAnchor>
  <xdr:twoCellAnchor>
    <xdr:from>
      <xdr:col>6</xdr:col>
      <xdr:colOff>219075</xdr:colOff>
      <xdr:row>182</xdr:row>
      <xdr:rowOff>200025</xdr:rowOff>
    </xdr:from>
    <xdr:to>
      <xdr:col>9</xdr:col>
      <xdr:colOff>276225</xdr:colOff>
      <xdr:row>182</xdr:row>
      <xdr:rowOff>200025</xdr:rowOff>
    </xdr:to>
    <xdr:cxnSp macro="">
      <xdr:nvCxnSpPr>
        <xdr:cNvPr id="228" name="Straight Arrow Connector 227"/>
        <xdr:cNvCxnSpPr/>
      </xdr:nvCxnSpPr>
      <xdr:spPr bwMode="auto">
        <a:xfrm flipH="1">
          <a:off x="2352675" y="50272950"/>
          <a:ext cx="1028700" cy="0"/>
        </a:xfrm>
        <a:prstGeom prst="straightConnector1">
          <a:avLst/>
        </a:prstGeom>
        <a:solidFill>
          <a:srgbClr val="00CCFF"/>
        </a:solidFill>
        <a:ln w="9525" cap="flat" cmpd="sng" algn="ctr">
          <a:solidFill>
            <a:srgbClr val="000000"/>
          </a:solidFill>
          <a:prstDash val="solid"/>
          <a:round/>
          <a:headEnd type="none" w="med" len="med"/>
          <a:tailEnd type="arrow"/>
        </a:ln>
        <a:effectLst/>
      </xdr:spPr>
    </xdr:cxnSp>
    <xdr:clientData/>
  </xdr:twoCellAnchor>
  <xdr:twoCellAnchor>
    <xdr:from>
      <xdr:col>4</xdr:col>
      <xdr:colOff>66675</xdr:colOff>
      <xdr:row>190</xdr:row>
      <xdr:rowOff>19050</xdr:rowOff>
    </xdr:from>
    <xdr:to>
      <xdr:col>4</xdr:col>
      <xdr:colOff>314325</xdr:colOff>
      <xdr:row>191</xdr:row>
      <xdr:rowOff>228600</xdr:rowOff>
    </xdr:to>
    <xdr:sp macro="" textlink="">
      <xdr:nvSpPr>
        <xdr:cNvPr id="230" name="Text Box 422"/>
        <xdr:cNvSpPr txBox="1">
          <a:spLocks noChangeArrowheads="1"/>
        </xdr:cNvSpPr>
      </xdr:nvSpPr>
      <xdr:spPr bwMode="auto">
        <a:xfrm>
          <a:off x="1543050" y="497967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95250</xdr:colOff>
      <xdr:row>190</xdr:row>
      <xdr:rowOff>76200</xdr:rowOff>
    </xdr:from>
    <xdr:to>
      <xdr:col>2</xdr:col>
      <xdr:colOff>342900</xdr:colOff>
      <xdr:row>191</xdr:row>
      <xdr:rowOff>285750</xdr:rowOff>
    </xdr:to>
    <xdr:sp macro="" textlink="">
      <xdr:nvSpPr>
        <xdr:cNvPr id="231" name="Text Box 423"/>
        <xdr:cNvSpPr txBox="1">
          <a:spLocks noChangeArrowheads="1"/>
        </xdr:cNvSpPr>
      </xdr:nvSpPr>
      <xdr:spPr bwMode="auto">
        <a:xfrm>
          <a:off x="838200" y="498538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194</xdr:row>
      <xdr:rowOff>19050</xdr:rowOff>
    </xdr:from>
    <xdr:to>
      <xdr:col>4</xdr:col>
      <xdr:colOff>314325</xdr:colOff>
      <xdr:row>195</xdr:row>
      <xdr:rowOff>228600</xdr:rowOff>
    </xdr:to>
    <xdr:sp macro="" textlink="">
      <xdr:nvSpPr>
        <xdr:cNvPr id="232" name="Text Box 422"/>
        <xdr:cNvSpPr txBox="1">
          <a:spLocks noChangeArrowheads="1"/>
        </xdr:cNvSpPr>
      </xdr:nvSpPr>
      <xdr:spPr bwMode="auto">
        <a:xfrm>
          <a:off x="1543050" y="52349400"/>
          <a:ext cx="247650" cy="5238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95250</xdr:colOff>
      <xdr:row>194</xdr:row>
      <xdr:rowOff>76200</xdr:rowOff>
    </xdr:from>
    <xdr:to>
      <xdr:col>2</xdr:col>
      <xdr:colOff>342900</xdr:colOff>
      <xdr:row>195</xdr:row>
      <xdr:rowOff>285750</xdr:rowOff>
    </xdr:to>
    <xdr:sp macro="" textlink="">
      <xdr:nvSpPr>
        <xdr:cNvPr id="233" name="Text Box 423"/>
        <xdr:cNvSpPr txBox="1">
          <a:spLocks noChangeArrowheads="1"/>
        </xdr:cNvSpPr>
      </xdr:nvSpPr>
      <xdr:spPr bwMode="auto">
        <a:xfrm>
          <a:off x="838200" y="52406550"/>
          <a:ext cx="247650" cy="5238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198</xdr:row>
      <xdr:rowOff>19050</xdr:rowOff>
    </xdr:from>
    <xdr:to>
      <xdr:col>4</xdr:col>
      <xdr:colOff>314325</xdr:colOff>
      <xdr:row>199</xdr:row>
      <xdr:rowOff>228600</xdr:rowOff>
    </xdr:to>
    <xdr:sp macro="" textlink="">
      <xdr:nvSpPr>
        <xdr:cNvPr id="234" name="Text Box 422"/>
        <xdr:cNvSpPr txBox="1">
          <a:spLocks noChangeArrowheads="1"/>
        </xdr:cNvSpPr>
      </xdr:nvSpPr>
      <xdr:spPr bwMode="auto">
        <a:xfrm>
          <a:off x="1543050" y="53540025"/>
          <a:ext cx="247650" cy="5429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95250</xdr:colOff>
      <xdr:row>198</xdr:row>
      <xdr:rowOff>76200</xdr:rowOff>
    </xdr:from>
    <xdr:to>
      <xdr:col>2</xdr:col>
      <xdr:colOff>342900</xdr:colOff>
      <xdr:row>199</xdr:row>
      <xdr:rowOff>285750</xdr:rowOff>
    </xdr:to>
    <xdr:sp macro="" textlink="">
      <xdr:nvSpPr>
        <xdr:cNvPr id="235" name="Text Box 423"/>
        <xdr:cNvSpPr txBox="1">
          <a:spLocks noChangeArrowheads="1"/>
        </xdr:cNvSpPr>
      </xdr:nvSpPr>
      <xdr:spPr bwMode="auto">
        <a:xfrm>
          <a:off x="838200" y="53597175"/>
          <a:ext cx="247650" cy="5429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202</xdr:row>
      <xdr:rowOff>19050</xdr:rowOff>
    </xdr:from>
    <xdr:to>
      <xdr:col>4</xdr:col>
      <xdr:colOff>314325</xdr:colOff>
      <xdr:row>203</xdr:row>
      <xdr:rowOff>228600</xdr:rowOff>
    </xdr:to>
    <xdr:sp macro="" textlink="">
      <xdr:nvSpPr>
        <xdr:cNvPr id="237" name="Text Box 422"/>
        <xdr:cNvSpPr txBox="1">
          <a:spLocks noChangeArrowheads="1"/>
        </xdr:cNvSpPr>
      </xdr:nvSpPr>
      <xdr:spPr bwMode="auto">
        <a:xfrm>
          <a:off x="1543050" y="54873525"/>
          <a:ext cx="247650" cy="5429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95250</xdr:colOff>
      <xdr:row>202</xdr:row>
      <xdr:rowOff>76200</xdr:rowOff>
    </xdr:from>
    <xdr:to>
      <xdr:col>2</xdr:col>
      <xdr:colOff>342900</xdr:colOff>
      <xdr:row>203</xdr:row>
      <xdr:rowOff>285750</xdr:rowOff>
    </xdr:to>
    <xdr:sp macro="" textlink="">
      <xdr:nvSpPr>
        <xdr:cNvPr id="238" name="Text Box 423"/>
        <xdr:cNvSpPr txBox="1">
          <a:spLocks noChangeArrowheads="1"/>
        </xdr:cNvSpPr>
      </xdr:nvSpPr>
      <xdr:spPr bwMode="auto">
        <a:xfrm>
          <a:off x="838200" y="54930675"/>
          <a:ext cx="247650" cy="5429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66675</xdr:colOff>
      <xdr:row>206</xdr:row>
      <xdr:rowOff>19050</xdr:rowOff>
    </xdr:from>
    <xdr:to>
      <xdr:col>4</xdr:col>
      <xdr:colOff>314325</xdr:colOff>
      <xdr:row>207</xdr:row>
      <xdr:rowOff>228600</xdr:rowOff>
    </xdr:to>
    <xdr:sp macro="" textlink="">
      <xdr:nvSpPr>
        <xdr:cNvPr id="239" name="Text Box 422"/>
        <xdr:cNvSpPr txBox="1">
          <a:spLocks noChangeArrowheads="1"/>
        </xdr:cNvSpPr>
      </xdr:nvSpPr>
      <xdr:spPr bwMode="auto">
        <a:xfrm>
          <a:off x="1543050" y="56207025"/>
          <a:ext cx="247650" cy="5429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95250</xdr:colOff>
      <xdr:row>206</xdr:row>
      <xdr:rowOff>76200</xdr:rowOff>
    </xdr:from>
    <xdr:to>
      <xdr:col>2</xdr:col>
      <xdr:colOff>342900</xdr:colOff>
      <xdr:row>207</xdr:row>
      <xdr:rowOff>285750</xdr:rowOff>
    </xdr:to>
    <xdr:sp macro="" textlink="">
      <xdr:nvSpPr>
        <xdr:cNvPr id="240" name="Text Box 423"/>
        <xdr:cNvSpPr txBox="1">
          <a:spLocks noChangeArrowheads="1"/>
        </xdr:cNvSpPr>
      </xdr:nvSpPr>
      <xdr:spPr bwMode="auto">
        <a:xfrm>
          <a:off x="838200" y="56264175"/>
          <a:ext cx="247650" cy="5429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171450</xdr:colOff>
      <xdr:row>167</xdr:row>
      <xdr:rowOff>95250</xdr:rowOff>
    </xdr:from>
    <xdr:to>
      <xdr:col>9</xdr:col>
      <xdr:colOff>19050</xdr:colOff>
      <xdr:row>167</xdr:row>
      <xdr:rowOff>523875</xdr:rowOff>
    </xdr:to>
    <xdr:sp macro="" textlink="">
      <xdr:nvSpPr>
        <xdr:cNvPr id="242" name="WordArt 67" descr="90%"/>
        <xdr:cNvSpPr>
          <a:spLocks noChangeArrowheads="1" noChangeShapeType="1" noTextEdit="1"/>
        </xdr:cNvSpPr>
      </xdr:nvSpPr>
      <xdr:spPr bwMode="auto">
        <a:xfrm>
          <a:off x="1647825" y="30041850"/>
          <a:ext cx="1476375" cy="228600"/>
        </a:xfrm>
        <a:prstGeom prst="rect">
          <a:avLst/>
        </a:prstGeom>
      </xdr:spPr>
      <xdr:txBody>
        <a:bodyPr wrap="none" fromWordArt="1">
          <a:prstTxWarp prst="textPlain">
            <a:avLst>
              <a:gd name="adj" fmla="val 50000"/>
            </a:avLst>
          </a:prstTxWarp>
        </a:bodyPr>
        <a:lstStyle/>
        <a:p>
          <a:pPr algn="ctr" rtl="0"/>
          <a:r>
            <a:rPr lang="el-GR"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rPr>
            <a:t>Βαθμολογία</a:t>
          </a:r>
          <a:endParaRPr lang="en-GB"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endParaRPr>
        </a:p>
      </xdr:txBody>
    </xdr:sp>
    <xdr:clientData/>
  </xdr:twoCellAnchor>
  <xdr:twoCellAnchor>
    <xdr:from>
      <xdr:col>4</xdr:col>
      <xdr:colOff>171450</xdr:colOff>
      <xdr:row>209</xdr:row>
      <xdr:rowOff>95250</xdr:rowOff>
    </xdr:from>
    <xdr:to>
      <xdr:col>9</xdr:col>
      <xdr:colOff>19050</xdr:colOff>
      <xdr:row>209</xdr:row>
      <xdr:rowOff>523875</xdr:rowOff>
    </xdr:to>
    <xdr:sp macro="" textlink="">
      <xdr:nvSpPr>
        <xdr:cNvPr id="243" name="WordArt 67" descr="90%"/>
        <xdr:cNvSpPr>
          <a:spLocks noChangeArrowheads="1" noChangeShapeType="1" noTextEdit="1"/>
        </xdr:cNvSpPr>
      </xdr:nvSpPr>
      <xdr:spPr bwMode="auto">
        <a:xfrm>
          <a:off x="1647825" y="46662975"/>
          <a:ext cx="1476375" cy="228600"/>
        </a:xfrm>
        <a:prstGeom prst="rect">
          <a:avLst/>
        </a:prstGeom>
      </xdr:spPr>
      <xdr:txBody>
        <a:bodyPr wrap="none" fromWordArt="1">
          <a:prstTxWarp prst="textPlain">
            <a:avLst>
              <a:gd name="adj" fmla="val 50000"/>
            </a:avLst>
          </a:prstTxWarp>
        </a:bodyPr>
        <a:lstStyle/>
        <a:p>
          <a:pPr algn="ctr" rtl="0"/>
          <a:r>
            <a:rPr lang="el-GR"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rPr>
            <a:t>Βαθμολογία</a:t>
          </a:r>
          <a:endParaRPr lang="en-GB"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endParaRPr>
        </a:p>
      </xdr:txBody>
    </xdr:sp>
    <xdr:clientData/>
  </xdr:twoCellAnchor>
  <xdr:twoCellAnchor editAs="oneCell">
    <xdr:from>
      <xdr:col>21</xdr:col>
      <xdr:colOff>47625</xdr:colOff>
      <xdr:row>41</xdr:row>
      <xdr:rowOff>200025</xdr:rowOff>
    </xdr:from>
    <xdr:to>
      <xdr:col>26</xdr:col>
      <xdr:colOff>533400</xdr:colOff>
      <xdr:row>45</xdr:row>
      <xdr:rowOff>7987</xdr:rowOff>
    </xdr:to>
    <xdr:pic>
      <xdr:nvPicPr>
        <xdr:cNvPr id="244" name="Picture 243"/>
        <xdr:cNvPicPr>
          <a:picLocks noChangeAspect="1" noChangeArrowheads="1"/>
        </xdr:cNvPicPr>
      </xdr:nvPicPr>
      <xdr:blipFill>
        <a:blip xmlns:r="http://schemas.openxmlformats.org/officeDocument/2006/relationships" r:embed="rId8" cstate="print"/>
        <a:srcRect/>
        <a:stretch>
          <a:fillRect/>
        </a:stretch>
      </xdr:blipFill>
      <xdr:spPr bwMode="auto">
        <a:xfrm>
          <a:off x="8096250" y="11668125"/>
          <a:ext cx="3914775" cy="1008112"/>
        </a:xfrm>
        <a:prstGeom prst="rect">
          <a:avLst/>
        </a:prstGeom>
        <a:noFill/>
        <a:ln w="9525">
          <a:noFill/>
          <a:miter lim="800000"/>
          <a:headEnd/>
          <a:tailEnd/>
        </a:ln>
      </xdr:spPr>
    </xdr:pic>
    <xdr:clientData/>
  </xdr:twoCellAnchor>
  <xdr:twoCellAnchor editAs="oneCell">
    <xdr:from>
      <xdr:col>21</xdr:col>
      <xdr:colOff>47625</xdr:colOff>
      <xdr:row>45</xdr:row>
      <xdr:rowOff>123825</xdr:rowOff>
    </xdr:from>
    <xdr:to>
      <xdr:col>26</xdr:col>
      <xdr:colOff>571501</xdr:colOff>
      <xdr:row>49</xdr:row>
      <xdr:rowOff>180975</xdr:rowOff>
    </xdr:to>
    <xdr:pic>
      <xdr:nvPicPr>
        <xdr:cNvPr id="245" name="Picture 244"/>
        <xdr:cNvPicPr>
          <a:picLocks noChangeAspect="1" noChangeArrowheads="1"/>
        </xdr:cNvPicPr>
      </xdr:nvPicPr>
      <xdr:blipFill>
        <a:blip xmlns:r="http://schemas.openxmlformats.org/officeDocument/2006/relationships" r:embed="rId9" cstate="print"/>
        <a:srcRect/>
        <a:stretch>
          <a:fillRect/>
        </a:stretch>
      </xdr:blipFill>
      <xdr:spPr bwMode="auto">
        <a:xfrm>
          <a:off x="8096250" y="12792075"/>
          <a:ext cx="3952876" cy="1066800"/>
        </a:xfrm>
        <a:prstGeom prst="rect">
          <a:avLst/>
        </a:prstGeom>
        <a:noFill/>
        <a:ln w="9525">
          <a:noFill/>
          <a:miter lim="800000"/>
          <a:headEnd/>
          <a:tailEnd/>
        </a:ln>
      </xdr:spPr>
    </xdr:pic>
    <xdr:clientData/>
  </xdr:twoCellAnchor>
  <xdr:twoCellAnchor>
    <xdr:from>
      <xdr:col>16</xdr:col>
      <xdr:colOff>219075</xdr:colOff>
      <xdr:row>7</xdr:row>
      <xdr:rowOff>76200</xdr:rowOff>
    </xdr:from>
    <xdr:to>
      <xdr:col>18</xdr:col>
      <xdr:colOff>533400</xdr:colOff>
      <xdr:row>12</xdr:row>
      <xdr:rowOff>95250</xdr:rowOff>
    </xdr:to>
    <xdr:pic>
      <xdr:nvPicPr>
        <xdr:cNvPr id="246" name="Picture 127"/>
        <xdr:cNvPicPr>
          <a:picLocks noChangeAspect="1" noChangeArrowheads="1"/>
        </xdr:cNvPicPr>
      </xdr:nvPicPr>
      <xdr:blipFill>
        <a:blip xmlns:r="http://schemas.openxmlformats.org/officeDocument/2006/relationships" r:embed="rId5" cstate="print"/>
        <a:srcRect/>
        <a:stretch>
          <a:fillRect/>
        </a:stretch>
      </xdr:blipFill>
      <xdr:spPr bwMode="auto">
        <a:xfrm>
          <a:off x="5124450" y="2876550"/>
          <a:ext cx="638175" cy="1447800"/>
        </a:xfrm>
        <a:prstGeom prst="rect">
          <a:avLst/>
        </a:prstGeom>
        <a:noFill/>
        <a:ln w="9525">
          <a:noFill/>
          <a:miter lim="800000"/>
          <a:headEnd/>
          <a:tailEnd/>
        </a:ln>
      </xdr:spPr>
    </xdr:pic>
    <xdr:clientData/>
  </xdr:twoCellAnchor>
  <xdr:twoCellAnchor>
    <xdr:from>
      <xdr:col>0</xdr:col>
      <xdr:colOff>19050</xdr:colOff>
      <xdr:row>213</xdr:row>
      <xdr:rowOff>38100</xdr:rowOff>
    </xdr:from>
    <xdr:to>
      <xdr:col>19</xdr:col>
      <xdr:colOff>19050</xdr:colOff>
      <xdr:row>215</xdr:row>
      <xdr:rowOff>504825</xdr:rowOff>
    </xdr:to>
    <xdr:sp macro="" textlink="">
      <xdr:nvSpPr>
        <xdr:cNvPr id="247" name="Rounded Rectangle 246"/>
        <xdr:cNvSpPr/>
      </xdr:nvSpPr>
      <xdr:spPr bwMode="auto">
        <a:xfrm>
          <a:off x="19050" y="86258400"/>
          <a:ext cx="5762625" cy="904875"/>
        </a:xfrm>
        <a:prstGeom prst="roundRect">
          <a:avLst/>
        </a:prstGeom>
        <a:solidFill>
          <a:srgbClr val="66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0</xdr:col>
      <xdr:colOff>238125</xdr:colOff>
      <xdr:row>213</xdr:row>
      <xdr:rowOff>114301</xdr:rowOff>
    </xdr:from>
    <xdr:to>
      <xdr:col>18</xdr:col>
      <xdr:colOff>581025</xdr:colOff>
      <xdr:row>215</xdr:row>
      <xdr:rowOff>400051</xdr:rowOff>
    </xdr:to>
    <xdr:sp macro="" textlink="">
      <xdr:nvSpPr>
        <xdr:cNvPr id="248" name="WordArt 12"/>
        <xdr:cNvSpPr>
          <a:spLocks noChangeArrowheads="1" noChangeShapeType="1" noTextEdit="1"/>
        </xdr:cNvSpPr>
      </xdr:nvSpPr>
      <xdr:spPr bwMode="auto">
        <a:xfrm>
          <a:off x="238125" y="62998351"/>
          <a:ext cx="6153150" cy="723900"/>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EAEAEA"/>
                </a:solidFill>
                <a:round/>
                <a:headEnd/>
                <a:tailEnd/>
              </a:ln>
              <a:solidFill>
                <a:srgbClr val="FF0000"/>
              </a:solidFill>
              <a:effectLst>
                <a:outerShdw dist="35921" dir="2700000" sy="50000" kx="2115830" algn="bl" rotWithShape="0">
                  <a:srgbClr val="C0C0C0"/>
                </a:outerShdw>
              </a:effectLst>
              <a:latin typeface="Comic Sans MS"/>
            </a:rPr>
            <a:t>Κλάσμα ÷ μικτό ή μικτός ÷ κλάσμα</a:t>
          </a:r>
          <a:endParaRPr lang="en-GB" sz="3600" b="1" kern="10" spc="0">
            <a:ln w="12700">
              <a:solidFill>
                <a:srgbClr val="EAEAEA"/>
              </a:solidFill>
              <a:round/>
              <a:headEnd/>
              <a:tailEnd/>
            </a:ln>
            <a:solidFill>
              <a:srgbClr val="FF0000"/>
            </a:solidFill>
            <a:effectLst>
              <a:outerShdw dist="35921" dir="2700000" sy="50000" kx="2115830" algn="bl" rotWithShape="0">
                <a:srgbClr val="C0C0C0"/>
              </a:outerShdw>
            </a:effectLst>
            <a:latin typeface="Comic Sans MS"/>
          </a:endParaRPr>
        </a:p>
      </xdr:txBody>
    </xdr:sp>
    <xdr:clientData/>
  </xdr:twoCellAnchor>
  <xdr:twoCellAnchor>
    <xdr:from>
      <xdr:col>22</xdr:col>
      <xdr:colOff>438150</xdr:colOff>
      <xdr:row>237</xdr:row>
      <xdr:rowOff>142875</xdr:rowOff>
    </xdr:from>
    <xdr:to>
      <xdr:col>23</xdr:col>
      <xdr:colOff>504825</xdr:colOff>
      <xdr:row>250</xdr:row>
      <xdr:rowOff>28575</xdr:rowOff>
    </xdr:to>
    <xdr:pic>
      <xdr:nvPicPr>
        <xdr:cNvPr id="249" name="Picture 20" descr="CRCTR030"/>
        <xdr:cNvPicPr>
          <a:picLocks noChangeAspect="1" noChangeArrowheads="1"/>
        </xdr:cNvPicPr>
      </xdr:nvPicPr>
      <xdr:blipFill>
        <a:blip xmlns:r="http://schemas.openxmlformats.org/officeDocument/2006/relationships" r:embed="rId12" cstate="print"/>
        <a:srcRect/>
        <a:stretch>
          <a:fillRect/>
        </a:stretch>
      </xdr:blipFill>
      <xdr:spPr bwMode="auto">
        <a:xfrm>
          <a:off x="9258300" y="69827775"/>
          <a:ext cx="752475" cy="3048000"/>
        </a:xfrm>
        <a:prstGeom prst="rect">
          <a:avLst/>
        </a:prstGeom>
        <a:noFill/>
        <a:ln w="9525">
          <a:noFill/>
          <a:miter lim="800000"/>
          <a:headEnd/>
          <a:tailEnd/>
        </a:ln>
      </xdr:spPr>
    </xdr:pic>
    <xdr:clientData/>
  </xdr:twoCellAnchor>
  <xdr:twoCellAnchor>
    <xdr:from>
      <xdr:col>2</xdr:col>
      <xdr:colOff>47625</xdr:colOff>
      <xdr:row>231</xdr:row>
      <xdr:rowOff>66675</xdr:rowOff>
    </xdr:from>
    <xdr:to>
      <xdr:col>2</xdr:col>
      <xdr:colOff>371475</xdr:colOff>
      <xdr:row>232</xdr:row>
      <xdr:rowOff>276225</xdr:rowOff>
    </xdr:to>
    <xdr:sp macro="" textlink="">
      <xdr:nvSpPr>
        <xdr:cNvPr id="251" name="Text Box 673"/>
        <xdr:cNvSpPr txBox="1">
          <a:spLocks noChangeArrowheads="1"/>
        </xdr:cNvSpPr>
      </xdr:nvSpPr>
      <xdr:spPr bwMode="auto">
        <a:xfrm>
          <a:off x="581025" y="9091612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9</xdr:col>
      <xdr:colOff>47625</xdr:colOff>
      <xdr:row>231</xdr:row>
      <xdr:rowOff>28575</xdr:rowOff>
    </xdr:from>
    <xdr:to>
      <xdr:col>9</xdr:col>
      <xdr:colOff>295275</xdr:colOff>
      <xdr:row>232</xdr:row>
      <xdr:rowOff>238125</xdr:rowOff>
    </xdr:to>
    <xdr:sp macro="" textlink="">
      <xdr:nvSpPr>
        <xdr:cNvPr id="252" name="Text Box 674"/>
        <xdr:cNvSpPr txBox="1">
          <a:spLocks noChangeArrowheads="1"/>
        </xdr:cNvSpPr>
      </xdr:nvSpPr>
      <xdr:spPr bwMode="auto">
        <a:xfrm>
          <a:off x="2800350" y="908780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314325</xdr:colOff>
      <xdr:row>230</xdr:row>
      <xdr:rowOff>304800</xdr:rowOff>
    </xdr:from>
    <xdr:to>
      <xdr:col>5</xdr:col>
      <xdr:colOff>266700</xdr:colOff>
      <xdr:row>232</xdr:row>
      <xdr:rowOff>247650</xdr:rowOff>
    </xdr:to>
    <xdr:sp macro="" textlink="">
      <xdr:nvSpPr>
        <xdr:cNvPr id="253" name="Text Box 682"/>
        <xdr:cNvSpPr txBox="1">
          <a:spLocks noChangeArrowheads="1"/>
        </xdr:cNvSpPr>
      </xdr:nvSpPr>
      <xdr:spPr bwMode="auto">
        <a:xfrm>
          <a:off x="1447800" y="90830400"/>
          <a:ext cx="266700" cy="5619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47625</xdr:colOff>
      <xdr:row>231</xdr:row>
      <xdr:rowOff>66675</xdr:rowOff>
    </xdr:from>
    <xdr:to>
      <xdr:col>8</xdr:col>
      <xdr:colOff>0</xdr:colOff>
      <xdr:row>232</xdr:row>
      <xdr:rowOff>276225</xdr:rowOff>
    </xdr:to>
    <xdr:sp macro="" textlink="">
      <xdr:nvSpPr>
        <xdr:cNvPr id="254" name="Text Box 684"/>
        <xdr:cNvSpPr txBox="1">
          <a:spLocks noChangeArrowheads="1"/>
        </xdr:cNvSpPr>
      </xdr:nvSpPr>
      <xdr:spPr bwMode="auto">
        <a:xfrm>
          <a:off x="2181225" y="90916125"/>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11</xdr:col>
      <xdr:colOff>28575</xdr:colOff>
      <xdr:row>239</xdr:row>
      <xdr:rowOff>66675</xdr:rowOff>
    </xdr:from>
    <xdr:to>
      <xdr:col>12</xdr:col>
      <xdr:colOff>9525</xdr:colOff>
      <xdr:row>240</xdr:row>
      <xdr:rowOff>228600</xdr:rowOff>
    </xdr:to>
    <xdr:sp macro="" textlink="">
      <xdr:nvSpPr>
        <xdr:cNvPr id="256" name="Text Box 697"/>
        <xdr:cNvSpPr txBox="1">
          <a:spLocks noChangeArrowheads="1"/>
        </xdr:cNvSpPr>
      </xdr:nvSpPr>
      <xdr:spPr bwMode="auto">
        <a:xfrm>
          <a:off x="3438525" y="9259252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a:t>
          </a:r>
        </a:p>
      </xdr:txBody>
    </xdr:sp>
    <xdr:clientData/>
  </xdr:twoCellAnchor>
  <xdr:twoCellAnchor>
    <xdr:from>
      <xdr:col>2</xdr:col>
      <xdr:colOff>47625</xdr:colOff>
      <xdr:row>239</xdr:row>
      <xdr:rowOff>66675</xdr:rowOff>
    </xdr:from>
    <xdr:to>
      <xdr:col>2</xdr:col>
      <xdr:colOff>371475</xdr:colOff>
      <xdr:row>240</xdr:row>
      <xdr:rowOff>276225</xdr:rowOff>
    </xdr:to>
    <xdr:sp macro="" textlink="">
      <xdr:nvSpPr>
        <xdr:cNvPr id="257" name="Text Box 698"/>
        <xdr:cNvSpPr txBox="1">
          <a:spLocks noChangeArrowheads="1"/>
        </xdr:cNvSpPr>
      </xdr:nvSpPr>
      <xdr:spPr bwMode="auto">
        <a:xfrm>
          <a:off x="581025" y="9259252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9</xdr:col>
      <xdr:colOff>47625</xdr:colOff>
      <xdr:row>239</xdr:row>
      <xdr:rowOff>28575</xdr:rowOff>
    </xdr:from>
    <xdr:to>
      <xdr:col>9</xdr:col>
      <xdr:colOff>295275</xdr:colOff>
      <xdr:row>240</xdr:row>
      <xdr:rowOff>238125</xdr:rowOff>
    </xdr:to>
    <xdr:sp macro="" textlink="">
      <xdr:nvSpPr>
        <xdr:cNvPr id="258" name="Text Box 699"/>
        <xdr:cNvSpPr txBox="1">
          <a:spLocks noChangeArrowheads="1"/>
        </xdr:cNvSpPr>
      </xdr:nvSpPr>
      <xdr:spPr bwMode="auto">
        <a:xfrm>
          <a:off x="2800350" y="925544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314325</xdr:colOff>
      <xdr:row>239</xdr:row>
      <xdr:rowOff>9525</xdr:rowOff>
    </xdr:from>
    <xdr:to>
      <xdr:col>5</xdr:col>
      <xdr:colOff>266700</xdr:colOff>
      <xdr:row>240</xdr:row>
      <xdr:rowOff>247650</xdr:rowOff>
    </xdr:to>
    <xdr:sp macro="" textlink="">
      <xdr:nvSpPr>
        <xdr:cNvPr id="259" name="Text Box 700"/>
        <xdr:cNvSpPr txBox="1">
          <a:spLocks noChangeArrowheads="1"/>
        </xdr:cNvSpPr>
      </xdr:nvSpPr>
      <xdr:spPr bwMode="auto">
        <a:xfrm>
          <a:off x="1790700" y="70875525"/>
          <a:ext cx="285750" cy="5334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47625</xdr:colOff>
      <xdr:row>239</xdr:row>
      <xdr:rowOff>66675</xdr:rowOff>
    </xdr:from>
    <xdr:to>
      <xdr:col>8</xdr:col>
      <xdr:colOff>0</xdr:colOff>
      <xdr:row>240</xdr:row>
      <xdr:rowOff>276225</xdr:rowOff>
    </xdr:to>
    <xdr:sp macro="" textlink="">
      <xdr:nvSpPr>
        <xdr:cNvPr id="260" name="Text Box 701"/>
        <xdr:cNvSpPr txBox="1">
          <a:spLocks noChangeArrowheads="1"/>
        </xdr:cNvSpPr>
      </xdr:nvSpPr>
      <xdr:spPr bwMode="auto">
        <a:xfrm>
          <a:off x="2181225" y="92592525"/>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13</xdr:col>
      <xdr:colOff>19050</xdr:colOff>
      <xdr:row>239</xdr:row>
      <xdr:rowOff>28575</xdr:rowOff>
    </xdr:from>
    <xdr:to>
      <xdr:col>14</xdr:col>
      <xdr:colOff>0</xdr:colOff>
      <xdr:row>240</xdr:row>
      <xdr:rowOff>238125</xdr:rowOff>
    </xdr:to>
    <xdr:sp macro="" textlink="">
      <xdr:nvSpPr>
        <xdr:cNvPr id="261" name="Text Box 702"/>
        <xdr:cNvSpPr txBox="1">
          <a:spLocks noChangeArrowheads="1"/>
        </xdr:cNvSpPr>
      </xdr:nvSpPr>
      <xdr:spPr bwMode="auto">
        <a:xfrm>
          <a:off x="4000500" y="92554425"/>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2</xdr:col>
      <xdr:colOff>47625</xdr:colOff>
      <xdr:row>246</xdr:row>
      <xdr:rowOff>66675</xdr:rowOff>
    </xdr:from>
    <xdr:to>
      <xdr:col>2</xdr:col>
      <xdr:colOff>371475</xdr:colOff>
      <xdr:row>247</xdr:row>
      <xdr:rowOff>276225</xdr:rowOff>
    </xdr:to>
    <xdr:sp macro="" textlink="">
      <xdr:nvSpPr>
        <xdr:cNvPr id="263" name="Text Box 711"/>
        <xdr:cNvSpPr txBox="1">
          <a:spLocks noChangeArrowheads="1"/>
        </xdr:cNvSpPr>
      </xdr:nvSpPr>
      <xdr:spPr bwMode="auto">
        <a:xfrm>
          <a:off x="581025" y="9426892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9</xdr:col>
      <xdr:colOff>47625</xdr:colOff>
      <xdr:row>246</xdr:row>
      <xdr:rowOff>28575</xdr:rowOff>
    </xdr:from>
    <xdr:to>
      <xdr:col>9</xdr:col>
      <xdr:colOff>295275</xdr:colOff>
      <xdr:row>247</xdr:row>
      <xdr:rowOff>238125</xdr:rowOff>
    </xdr:to>
    <xdr:sp macro="" textlink="">
      <xdr:nvSpPr>
        <xdr:cNvPr id="264" name="Text Box 712"/>
        <xdr:cNvSpPr txBox="1">
          <a:spLocks noChangeArrowheads="1"/>
        </xdr:cNvSpPr>
      </xdr:nvSpPr>
      <xdr:spPr bwMode="auto">
        <a:xfrm>
          <a:off x="2800350" y="942308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314325</xdr:colOff>
      <xdr:row>245</xdr:row>
      <xdr:rowOff>304800</xdr:rowOff>
    </xdr:from>
    <xdr:to>
      <xdr:col>5</xdr:col>
      <xdr:colOff>266700</xdr:colOff>
      <xdr:row>247</xdr:row>
      <xdr:rowOff>247650</xdr:rowOff>
    </xdr:to>
    <xdr:sp macro="" textlink="">
      <xdr:nvSpPr>
        <xdr:cNvPr id="265" name="Text Box 713"/>
        <xdr:cNvSpPr txBox="1">
          <a:spLocks noChangeArrowheads="1"/>
        </xdr:cNvSpPr>
      </xdr:nvSpPr>
      <xdr:spPr bwMode="auto">
        <a:xfrm>
          <a:off x="1447800" y="94183200"/>
          <a:ext cx="266700" cy="56197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47625</xdr:colOff>
      <xdr:row>246</xdr:row>
      <xdr:rowOff>66675</xdr:rowOff>
    </xdr:from>
    <xdr:to>
      <xdr:col>8</xdr:col>
      <xdr:colOff>0</xdr:colOff>
      <xdr:row>247</xdr:row>
      <xdr:rowOff>276225</xdr:rowOff>
    </xdr:to>
    <xdr:sp macro="" textlink="">
      <xdr:nvSpPr>
        <xdr:cNvPr id="266" name="Text Box 714"/>
        <xdr:cNvSpPr txBox="1">
          <a:spLocks noChangeArrowheads="1"/>
        </xdr:cNvSpPr>
      </xdr:nvSpPr>
      <xdr:spPr bwMode="auto">
        <a:xfrm>
          <a:off x="2181225" y="94268925"/>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11</xdr:col>
      <xdr:colOff>28575</xdr:colOff>
      <xdr:row>254</xdr:row>
      <xdr:rowOff>66675</xdr:rowOff>
    </xdr:from>
    <xdr:to>
      <xdr:col>12</xdr:col>
      <xdr:colOff>9525</xdr:colOff>
      <xdr:row>255</xdr:row>
      <xdr:rowOff>228600</xdr:rowOff>
    </xdr:to>
    <xdr:sp macro="" textlink="">
      <xdr:nvSpPr>
        <xdr:cNvPr id="268" name="Text Box 724"/>
        <xdr:cNvSpPr txBox="1">
          <a:spLocks noChangeArrowheads="1"/>
        </xdr:cNvSpPr>
      </xdr:nvSpPr>
      <xdr:spPr bwMode="auto">
        <a:xfrm>
          <a:off x="3438525" y="9594532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a:t>
          </a:r>
        </a:p>
      </xdr:txBody>
    </xdr:sp>
    <xdr:clientData/>
  </xdr:twoCellAnchor>
  <xdr:twoCellAnchor>
    <xdr:from>
      <xdr:col>2</xdr:col>
      <xdr:colOff>47625</xdr:colOff>
      <xdr:row>254</xdr:row>
      <xdr:rowOff>66675</xdr:rowOff>
    </xdr:from>
    <xdr:to>
      <xdr:col>2</xdr:col>
      <xdr:colOff>371475</xdr:colOff>
      <xdr:row>255</xdr:row>
      <xdr:rowOff>276225</xdr:rowOff>
    </xdr:to>
    <xdr:sp macro="" textlink="">
      <xdr:nvSpPr>
        <xdr:cNvPr id="269" name="Text Box 725"/>
        <xdr:cNvSpPr txBox="1">
          <a:spLocks noChangeArrowheads="1"/>
        </xdr:cNvSpPr>
      </xdr:nvSpPr>
      <xdr:spPr bwMode="auto">
        <a:xfrm>
          <a:off x="581025" y="9594532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9</xdr:col>
      <xdr:colOff>47625</xdr:colOff>
      <xdr:row>254</xdr:row>
      <xdr:rowOff>28575</xdr:rowOff>
    </xdr:from>
    <xdr:to>
      <xdr:col>9</xdr:col>
      <xdr:colOff>295275</xdr:colOff>
      <xdr:row>255</xdr:row>
      <xdr:rowOff>238125</xdr:rowOff>
    </xdr:to>
    <xdr:sp macro="" textlink="">
      <xdr:nvSpPr>
        <xdr:cNvPr id="270" name="Text Box 726"/>
        <xdr:cNvSpPr txBox="1">
          <a:spLocks noChangeArrowheads="1"/>
        </xdr:cNvSpPr>
      </xdr:nvSpPr>
      <xdr:spPr bwMode="auto">
        <a:xfrm>
          <a:off x="2800350" y="959072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314325</xdr:colOff>
      <xdr:row>254</xdr:row>
      <xdr:rowOff>85725</xdr:rowOff>
    </xdr:from>
    <xdr:to>
      <xdr:col>5</xdr:col>
      <xdr:colOff>266700</xdr:colOff>
      <xdr:row>255</xdr:row>
      <xdr:rowOff>247650</xdr:rowOff>
    </xdr:to>
    <xdr:sp macro="" textlink="">
      <xdr:nvSpPr>
        <xdr:cNvPr id="271" name="Text Box 727"/>
        <xdr:cNvSpPr txBox="1">
          <a:spLocks noChangeArrowheads="1"/>
        </xdr:cNvSpPr>
      </xdr:nvSpPr>
      <xdr:spPr bwMode="auto">
        <a:xfrm>
          <a:off x="1790700" y="75009375"/>
          <a:ext cx="2857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47625</xdr:colOff>
      <xdr:row>254</xdr:row>
      <xdr:rowOff>66675</xdr:rowOff>
    </xdr:from>
    <xdr:to>
      <xdr:col>8</xdr:col>
      <xdr:colOff>0</xdr:colOff>
      <xdr:row>255</xdr:row>
      <xdr:rowOff>276225</xdr:rowOff>
    </xdr:to>
    <xdr:sp macro="" textlink="">
      <xdr:nvSpPr>
        <xdr:cNvPr id="272" name="Text Box 728"/>
        <xdr:cNvSpPr txBox="1">
          <a:spLocks noChangeArrowheads="1"/>
        </xdr:cNvSpPr>
      </xdr:nvSpPr>
      <xdr:spPr bwMode="auto">
        <a:xfrm>
          <a:off x="2181225" y="95945325"/>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13</xdr:col>
      <xdr:colOff>19050</xdr:colOff>
      <xdr:row>254</xdr:row>
      <xdr:rowOff>28575</xdr:rowOff>
    </xdr:from>
    <xdr:to>
      <xdr:col>14</xdr:col>
      <xdr:colOff>0</xdr:colOff>
      <xdr:row>255</xdr:row>
      <xdr:rowOff>238125</xdr:rowOff>
    </xdr:to>
    <xdr:sp macro="" textlink="">
      <xdr:nvSpPr>
        <xdr:cNvPr id="273" name="Text Box 729"/>
        <xdr:cNvSpPr txBox="1">
          <a:spLocks noChangeArrowheads="1"/>
        </xdr:cNvSpPr>
      </xdr:nvSpPr>
      <xdr:spPr bwMode="auto">
        <a:xfrm>
          <a:off x="4000500" y="95907225"/>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28575</xdr:colOff>
      <xdr:row>262</xdr:row>
      <xdr:rowOff>66675</xdr:rowOff>
    </xdr:from>
    <xdr:to>
      <xdr:col>12</xdr:col>
      <xdr:colOff>9525</xdr:colOff>
      <xdr:row>263</xdr:row>
      <xdr:rowOff>228600</xdr:rowOff>
    </xdr:to>
    <xdr:sp macro="" textlink="">
      <xdr:nvSpPr>
        <xdr:cNvPr id="274" name="Text Box 737"/>
        <xdr:cNvSpPr txBox="1">
          <a:spLocks noChangeArrowheads="1"/>
        </xdr:cNvSpPr>
      </xdr:nvSpPr>
      <xdr:spPr bwMode="auto">
        <a:xfrm>
          <a:off x="3438525" y="9781222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a:t>
          </a:r>
        </a:p>
      </xdr:txBody>
    </xdr:sp>
    <xdr:clientData/>
  </xdr:twoCellAnchor>
  <xdr:twoCellAnchor>
    <xdr:from>
      <xdr:col>2</xdr:col>
      <xdr:colOff>47625</xdr:colOff>
      <xdr:row>262</xdr:row>
      <xdr:rowOff>66675</xdr:rowOff>
    </xdr:from>
    <xdr:to>
      <xdr:col>2</xdr:col>
      <xdr:colOff>371475</xdr:colOff>
      <xdr:row>263</xdr:row>
      <xdr:rowOff>276225</xdr:rowOff>
    </xdr:to>
    <xdr:sp macro="" textlink="">
      <xdr:nvSpPr>
        <xdr:cNvPr id="275" name="Text Box 738"/>
        <xdr:cNvSpPr txBox="1">
          <a:spLocks noChangeArrowheads="1"/>
        </xdr:cNvSpPr>
      </xdr:nvSpPr>
      <xdr:spPr bwMode="auto">
        <a:xfrm>
          <a:off x="581025" y="9781222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9</xdr:col>
      <xdr:colOff>47625</xdr:colOff>
      <xdr:row>262</xdr:row>
      <xdr:rowOff>28575</xdr:rowOff>
    </xdr:from>
    <xdr:to>
      <xdr:col>9</xdr:col>
      <xdr:colOff>295275</xdr:colOff>
      <xdr:row>263</xdr:row>
      <xdr:rowOff>238125</xdr:rowOff>
    </xdr:to>
    <xdr:sp macro="" textlink="">
      <xdr:nvSpPr>
        <xdr:cNvPr id="276" name="Text Box 739"/>
        <xdr:cNvSpPr txBox="1">
          <a:spLocks noChangeArrowheads="1"/>
        </xdr:cNvSpPr>
      </xdr:nvSpPr>
      <xdr:spPr bwMode="auto">
        <a:xfrm>
          <a:off x="2800350" y="9777412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314325</xdr:colOff>
      <xdr:row>262</xdr:row>
      <xdr:rowOff>76200</xdr:rowOff>
    </xdr:from>
    <xdr:to>
      <xdr:col>5</xdr:col>
      <xdr:colOff>266700</xdr:colOff>
      <xdr:row>263</xdr:row>
      <xdr:rowOff>247650</xdr:rowOff>
    </xdr:to>
    <xdr:sp macro="" textlink="">
      <xdr:nvSpPr>
        <xdr:cNvPr id="277" name="Text Box 740"/>
        <xdr:cNvSpPr txBox="1">
          <a:spLocks noChangeArrowheads="1"/>
        </xdr:cNvSpPr>
      </xdr:nvSpPr>
      <xdr:spPr bwMode="auto">
        <a:xfrm>
          <a:off x="1790700" y="77247750"/>
          <a:ext cx="285750" cy="4667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47625</xdr:colOff>
      <xdr:row>262</xdr:row>
      <xdr:rowOff>66675</xdr:rowOff>
    </xdr:from>
    <xdr:to>
      <xdr:col>8</xdr:col>
      <xdr:colOff>0</xdr:colOff>
      <xdr:row>263</xdr:row>
      <xdr:rowOff>276225</xdr:rowOff>
    </xdr:to>
    <xdr:sp macro="" textlink="">
      <xdr:nvSpPr>
        <xdr:cNvPr id="278" name="Text Box 741"/>
        <xdr:cNvSpPr txBox="1">
          <a:spLocks noChangeArrowheads="1"/>
        </xdr:cNvSpPr>
      </xdr:nvSpPr>
      <xdr:spPr bwMode="auto">
        <a:xfrm>
          <a:off x="2181225" y="97812225"/>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13</xdr:col>
      <xdr:colOff>19050</xdr:colOff>
      <xdr:row>262</xdr:row>
      <xdr:rowOff>28575</xdr:rowOff>
    </xdr:from>
    <xdr:to>
      <xdr:col>14</xdr:col>
      <xdr:colOff>0</xdr:colOff>
      <xdr:row>263</xdr:row>
      <xdr:rowOff>238125</xdr:rowOff>
    </xdr:to>
    <xdr:sp macro="" textlink="">
      <xdr:nvSpPr>
        <xdr:cNvPr id="279" name="Text Box 742"/>
        <xdr:cNvSpPr txBox="1">
          <a:spLocks noChangeArrowheads="1"/>
        </xdr:cNvSpPr>
      </xdr:nvSpPr>
      <xdr:spPr bwMode="auto">
        <a:xfrm>
          <a:off x="4000500" y="97774125"/>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28575</xdr:colOff>
      <xdr:row>224</xdr:row>
      <xdr:rowOff>66675</xdr:rowOff>
    </xdr:from>
    <xdr:to>
      <xdr:col>12</xdr:col>
      <xdr:colOff>9525</xdr:colOff>
      <xdr:row>225</xdr:row>
      <xdr:rowOff>228600</xdr:rowOff>
    </xdr:to>
    <xdr:sp macro="" textlink="">
      <xdr:nvSpPr>
        <xdr:cNvPr id="280" name="Text Box 68"/>
        <xdr:cNvSpPr txBox="1">
          <a:spLocks noChangeArrowheads="1"/>
        </xdr:cNvSpPr>
      </xdr:nvSpPr>
      <xdr:spPr bwMode="auto">
        <a:xfrm>
          <a:off x="3438525" y="89106375"/>
          <a:ext cx="2476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a:t>
          </a:r>
        </a:p>
      </xdr:txBody>
    </xdr:sp>
    <xdr:clientData/>
  </xdr:twoCellAnchor>
  <xdr:twoCellAnchor>
    <xdr:from>
      <xdr:col>2</xdr:col>
      <xdr:colOff>47625</xdr:colOff>
      <xdr:row>224</xdr:row>
      <xdr:rowOff>66675</xdr:rowOff>
    </xdr:from>
    <xdr:to>
      <xdr:col>2</xdr:col>
      <xdr:colOff>371475</xdr:colOff>
      <xdr:row>225</xdr:row>
      <xdr:rowOff>276225</xdr:rowOff>
    </xdr:to>
    <xdr:sp macro="" textlink="">
      <xdr:nvSpPr>
        <xdr:cNvPr id="281" name="Text Box 673"/>
        <xdr:cNvSpPr txBox="1">
          <a:spLocks noChangeArrowheads="1"/>
        </xdr:cNvSpPr>
      </xdr:nvSpPr>
      <xdr:spPr bwMode="auto">
        <a:xfrm>
          <a:off x="581025" y="89106375"/>
          <a:ext cx="2667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9</xdr:col>
      <xdr:colOff>47625</xdr:colOff>
      <xdr:row>224</xdr:row>
      <xdr:rowOff>28575</xdr:rowOff>
    </xdr:from>
    <xdr:to>
      <xdr:col>9</xdr:col>
      <xdr:colOff>295275</xdr:colOff>
      <xdr:row>225</xdr:row>
      <xdr:rowOff>238125</xdr:rowOff>
    </xdr:to>
    <xdr:sp macro="" textlink="">
      <xdr:nvSpPr>
        <xdr:cNvPr id="282" name="Text Box 674"/>
        <xdr:cNvSpPr txBox="1">
          <a:spLocks noChangeArrowheads="1"/>
        </xdr:cNvSpPr>
      </xdr:nvSpPr>
      <xdr:spPr bwMode="auto">
        <a:xfrm>
          <a:off x="2800350" y="89068275"/>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314325</xdr:colOff>
      <xdr:row>224</xdr:row>
      <xdr:rowOff>28575</xdr:rowOff>
    </xdr:from>
    <xdr:to>
      <xdr:col>5</xdr:col>
      <xdr:colOff>266700</xdr:colOff>
      <xdr:row>225</xdr:row>
      <xdr:rowOff>247650</xdr:rowOff>
    </xdr:to>
    <xdr:sp macro="" textlink="">
      <xdr:nvSpPr>
        <xdr:cNvPr id="283" name="Text Box 682"/>
        <xdr:cNvSpPr txBox="1">
          <a:spLocks noChangeArrowheads="1"/>
        </xdr:cNvSpPr>
      </xdr:nvSpPr>
      <xdr:spPr bwMode="auto">
        <a:xfrm>
          <a:off x="1790700" y="66598800"/>
          <a:ext cx="285750" cy="51435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47625</xdr:colOff>
      <xdr:row>224</xdr:row>
      <xdr:rowOff>66675</xdr:rowOff>
    </xdr:from>
    <xdr:to>
      <xdr:col>8</xdr:col>
      <xdr:colOff>0</xdr:colOff>
      <xdr:row>225</xdr:row>
      <xdr:rowOff>276225</xdr:rowOff>
    </xdr:to>
    <xdr:sp macro="" textlink="">
      <xdr:nvSpPr>
        <xdr:cNvPr id="284" name="Text Box 684"/>
        <xdr:cNvSpPr txBox="1">
          <a:spLocks noChangeArrowheads="1"/>
        </xdr:cNvSpPr>
      </xdr:nvSpPr>
      <xdr:spPr bwMode="auto">
        <a:xfrm>
          <a:off x="2181225" y="89106375"/>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13</xdr:col>
      <xdr:colOff>19050</xdr:colOff>
      <xdr:row>224</xdr:row>
      <xdr:rowOff>28575</xdr:rowOff>
    </xdr:from>
    <xdr:to>
      <xdr:col>14</xdr:col>
      <xdr:colOff>0</xdr:colOff>
      <xdr:row>225</xdr:row>
      <xdr:rowOff>238125</xdr:rowOff>
    </xdr:to>
    <xdr:sp macro="" textlink="">
      <xdr:nvSpPr>
        <xdr:cNvPr id="285" name="Text Box 696"/>
        <xdr:cNvSpPr txBox="1">
          <a:spLocks noChangeArrowheads="1"/>
        </xdr:cNvSpPr>
      </xdr:nvSpPr>
      <xdr:spPr bwMode="auto">
        <a:xfrm>
          <a:off x="4381500" y="6635115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14</xdr:col>
      <xdr:colOff>285750</xdr:colOff>
      <xdr:row>239</xdr:row>
      <xdr:rowOff>38100</xdr:rowOff>
    </xdr:from>
    <xdr:to>
      <xdr:col>15</xdr:col>
      <xdr:colOff>219075</xdr:colOff>
      <xdr:row>240</xdr:row>
      <xdr:rowOff>247650</xdr:rowOff>
    </xdr:to>
    <xdr:sp macro="" textlink="">
      <xdr:nvSpPr>
        <xdr:cNvPr id="291" name="Text Box 696"/>
        <xdr:cNvSpPr txBox="1">
          <a:spLocks noChangeArrowheads="1"/>
        </xdr:cNvSpPr>
      </xdr:nvSpPr>
      <xdr:spPr bwMode="auto">
        <a:xfrm>
          <a:off x="4895850" y="7004685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5</xdr:col>
      <xdr:colOff>238125</xdr:colOff>
      <xdr:row>222</xdr:row>
      <xdr:rowOff>104775</xdr:rowOff>
    </xdr:from>
    <xdr:to>
      <xdr:col>7</xdr:col>
      <xdr:colOff>57150</xdr:colOff>
      <xdr:row>223</xdr:row>
      <xdr:rowOff>180975</xdr:rowOff>
    </xdr:to>
    <xdr:sp macro="" textlink="">
      <xdr:nvSpPr>
        <xdr:cNvPr id="293" name="AutoShape 417"/>
        <xdr:cNvSpPr>
          <a:spLocks noChangeArrowheads="1"/>
        </xdr:cNvSpPr>
      </xdr:nvSpPr>
      <xdr:spPr bwMode="auto">
        <a:xfrm flipV="1">
          <a:off x="2047875" y="66179700"/>
          <a:ext cx="495300" cy="323850"/>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7</xdr:col>
      <xdr:colOff>209550</xdr:colOff>
      <xdr:row>222</xdr:row>
      <xdr:rowOff>76200</xdr:rowOff>
    </xdr:from>
    <xdr:to>
      <xdr:col>9</xdr:col>
      <xdr:colOff>85725</xdr:colOff>
      <xdr:row>223</xdr:row>
      <xdr:rowOff>152400</xdr:rowOff>
    </xdr:to>
    <xdr:sp macro="" textlink="">
      <xdr:nvSpPr>
        <xdr:cNvPr id="294" name="AutoShape 417"/>
        <xdr:cNvSpPr>
          <a:spLocks noChangeArrowheads="1"/>
        </xdr:cNvSpPr>
      </xdr:nvSpPr>
      <xdr:spPr bwMode="auto">
        <a:xfrm flipV="1">
          <a:off x="2695575" y="66151125"/>
          <a:ext cx="495300" cy="323850"/>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5</xdr:col>
      <xdr:colOff>285750</xdr:colOff>
      <xdr:row>237</xdr:row>
      <xdr:rowOff>228600</xdr:rowOff>
    </xdr:from>
    <xdr:to>
      <xdr:col>7</xdr:col>
      <xdr:colOff>104775</xdr:colOff>
      <xdr:row>238</xdr:row>
      <xdr:rowOff>228600</xdr:rowOff>
    </xdr:to>
    <xdr:sp macro="" textlink="">
      <xdr:nvSpPr>
        <xdr:cNvPr id="297" name="AutoShape 417"/>
        <xdr:cNvSpPr>
          <a:spLocks noChangeArrowheads="1"/>
        </xdr:cNvSpPr>
      </xdr:nvSpPr>
      <xdr:spPr bwMode="auto">
        <a:xfrm flipV="1">
          <a:off x="2095500" y="70446900"/>
          <a:ext cx="495300" cy="323850"/>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7</xdr:col>
      <xdr:colOff>257175</xdr:colOff>
      <xdr:row>237</xdr:row>
      <xdr:rowOff>200025</xdr:rowOff>
    </xdr:from>
    <xdr:to>
      <xdr:col>9</xdr:col>
      <xdr:colOff>133350</xdr:colOff>
      <xdr:row>238</xdr:row>
      <xdr:rowOff>200025</xdr:rowOff>
    </xdr:to>
    <xdr:sp macro="" textlink="">
      <xdr:nvSpPr>
        <xdr:cNvPr id="298" name="AutoShape 417"/>
        <xdr:cNvSpPr>
          <a:spLocks noChangeArrowheads="1"/>
        </xdr:cNvSpPr>
      </xdr:nvSpPr>
      <xdr:spPr bwMode="auto">
        <a:xfrm flipV="1">
          <a:off x="2743200" y="70418325"/>
          <a:ext cx="495300" cy="323850"/>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5</xdr:col>
      <xdr:colOff>247650</xdr:colOff>
      <xdr:row>252</xdr:row>
      <xdr:rowOff>257175</xdr:rowOff>
    </xdr:from>
    <xdr:to>
      <xdr:col>7</xdr:col>
      <xdr:colOff>66675</xdr:colOff>
      <xdr:row>253</xdr:row>
      <xdr:rowOff>257175</xdr:rowOff>
    </xdr:to>
    <xdr:sp macro="" textlink="">
      <xdr:nvSpPr>
        <xdr:cNvPr id="299" name="AutoShape 417"/>
        <xdr:cNvSpPr>
          <a:spLocks noChangeArrowheads="1"/>
        </xdr:cNvSpPr>
      </xdr:nvSpPr>
      <xdr:spPr bwMode="auto">
        <a:xfrm flipV="1">
          <a:off x="2057400" y="74533125"/>
          <a:ext cx="495300" cy="323850"/>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7</xdr:col>
      <xdr:colOff>219075</xdr:colOff>
      <xdr:row>252</xdr:row>
      <xdr:rowOff>228600</xdr:rowOff>
    </xdr:from>
    <xdr:to>
      <xdr:col>9</xdr:col>
      <xdr:colOff>95250</xdr:colOff>
      <xdr:row>253</xdr:row>
      <xdr:rowOff>228600</xdr:rowOff>
    </xdr:to>
    <xdr:sp macro="" textlink="">
      <xdr:nvSpPr>
        <xdr:cNvPr id="300" name="AutoShape 417"/>
        <xdr:cNvSpPr>
          <a:spLocks noChangeArrowheads="1"/>
        </xdr:cNvSpPr>
      </xdr:nvSpPr>
      <xdr:spPr bwMode="auto">
        <a:xfrm flipV="1">
          <a:off x="2705100" y="74504550"/>
          <a:ext cx="495300" cy="323850"/>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5</xdr:col>
      <xdr:colOff>247650</xdr:colOff>
      <xdr:row>260</xdr:row>
      <xdr:rowOff>228600</xdr:rowOff>
    </xdr:from>
    <xdr:to>
      <xdr:col>7</xdr:col>
      <xdr:colOff>66675</xdr:colOff>
      <xdr:row>261</xdr:row>
      <xdr:rowOff>228600</xdr:rowOff>
    </xdr:to>
    <xdr:sp macro="" textlink="">
      <xdr:nvSpPr>
        <xdr:cNvPr id="301" name="AutoShape 417"/>
        <xdr:cNvSpPr>
          <a:spLocks noChangeArrowheads="1"/>
        </xdr:cNvSpPr>
      </xdr:nvSpPr>
      <xdr:spPr bwMode="auto">
        <a:xfrm flipV="1">
          <a:off x="2057400" y="76752450"/>
          <a:ext cx="495300" cy="323850"/>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7</xdr:col>
      <xdr:colOff>219075</xdr:colOff>
      <xdr:row>260</xdr:row>
      <xdr:rowOff>200025</xdr:rowOff>
    </xdr:from>
    <xdr:to>
      <xdr:col>9</xdr:col>
      <xdr:colOff>95250</xdr:colOff>
      <xdr:row>261</xdr:row>
      <xdr:rowOff>200025</xdr:rowOff>
    </xdr:to>
    <xdr:sp macro="" textlink="">
      <xdr:nvSpPr>
        <xdr:cNvPr id="302" name="AutoShape 417"/>
        <xdr:cNvSpPr>
          <a:spLocks noChangeArrowheads="1"/>
        </xdr:cNvSpPr>
      </xdr:nvSpPr>
      <xdr:spPr bwMode="auto">
        <a:xfrm flipV="1">
          <a:off x="2705100" y="76723875"/>
          <a:ext cx="495300" cy="323850"/>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20</xdr:col>
      <xdr:colOff>619125</xdr:colOff>
      <xdr:row>172</xdr:row>
      <xdr:rowOff>85725</xdr:rowOff>
    </xdr:from>
    <xdr:to>
      <xdr:col>23</xdr:col>
      <xdr:colOff>295275</xdr:colOff>
      <xdr:row>176</xdr:row>
      <xdr:rowOff>0</xdr:rowOff>
    </xdr:to>
    <xdr:sp macro="" textlink="">
      <xdr:nvSpPr>
        <xdr:cNvPr id="250" name="Down Ribbon 249">
          <a:hlinkClick xmlns:r="http://schemas.openxmlformats.org/officeDocument/2006/relationships" r:id="rId13"/>
        </xdr:cNvPr>
        <xdr:cNvSpPr/>
      </xdr:nvSpPr>
      <xdr:spPr bwMode="auto">
        <a:xfrm>
          <a:off x="8067675" y="50101500"/>
          <a:ext cx="1733550" cy="847725"/>
        </a:xfrm>
        <a:prstGeom prst="ribbon">
          <a:avLst/>
        </a:prstGeom>
        <a:solidFill>
          <a:srgbClr val="00CC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l-GR" sz="1100"/>
            <a:t>Επιστροφή στην αρχή της σελίδας</a:t>
          </a:r>
          <a:endParaRPr lang="en-GB" sz="1100"/>
        </a:p>
      </xdr:txBody>
    </xdr:sp>
    <xdr:clientData/>
  </xdr:twoCellAnchor>
  <xdr:twoCellAnchor>
    <xdr:from>
      <xdr:col>20</xdr:col>
      <xdr:colOff>247650</xdr:colOff>
      <xdr:row>213</xdr:row>
      <xdr:rowOff>180975</xdr:rowOff>
    </xdr:from>
    <xdr:to>
      <xdr:col>22</xdr:col>
      <xdr:colOff>609600</xdr:colOff>
      <xdr:row>216</xdr:row>
      <xdr:rowOff>28575</xdr:rowOff>
    </xdr:to>
    <xdr:sp macro="" textlink="">
      <xdr:nvSpPr>
        <xdr:cNvPr id="255" name="Down Ribbon 254">
          <a:hlinkClick xmlns:r="http://schemas.openxmlformats.org/officeDocument/2006/relationships" r:id="rId14"/>
        </xdr:cNvPr>
        <xdr:cNvSpPr/>
      </xdr:nvSpPr>
      <xdr:spPr bwMode="auto">
        <a:xfrm>
          <a:off x="7696200" y="63065025"/>
          <a:ext cx="1733550" cy="847725"/>
        </a:xfrm>
        <a:prstGeom prst="ribbon">
          <a:avLst/>
        </a:prstGeom>
        <a:solidFill>
          <a:srgbClr val="00CC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l-GR" sz="1100"/>
            <a:t>Επιστροφή στην αρχή της σελίδας</a:t>
          </a:r>
          <a:endParaRPr lang="en-GB" sz="1100"/>
        </a:p>
      </xdr:txBody>
    </xdr:sp>
    <xdr:clientData/>
  </xdr:twoCellAnchor>
  <xdr:twoCellAnchor>
    <xdr:from>
      <xdr:col>0</xdr:col>
      <xdr:colOff>47625</xdr:colOff>
      <xdr:row>268</xdr:row>
      <xdr:rowOff>600075</xdr:rowOff>
    </xdr:from>
    <xdr:to>
      <xdr:col>19</xdr:col>
      <xdr:colOff>47625</xdr:colOff>
      <xdr:row>269</xdr:row>
      <xdr:rowOff>771525</xdr:rowOff>
    </xdr:to>
    <xdr:sp macro="" textlink="">
      <xdr:nvSpPr>
        <xdr:cNvPr id="262" name="Rounded Rectangle 261"/>
        <xdr:cNvSpPr/>
      </xdr:nvSpPr>
      <xdr:spPr bwMode="auto">
        <a:xfrm>
          <a:off x="47625" y="79524225"/>
          <a:ext cx="6629400" cy="904875"/>
        </a:xfrm>
        <a:prstGeom prst="roundRect">
          <a:avLst/>
        </a:prstGeom>
        <a:solidFill>
          <a:srgbClr val="FFCC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0</xdr:col>
      <xdr:colOff>219075</xdr:colOff>
      <xdr:row>269</xdr:row>
      <xdr:rowOff>76201</xdr:rowOff>
    </xdr:from>
    <xdr:to>
      <xdr:col>18</xdr:col>
      <xdr:colOff>561975</xdr:colOff>
      <xdr:row>269</xdr:row>
      <xdr:rowOff>800101</xdr:rowOff>
    </xdr:to>
    <xdr:sp macro="" textlink="">
      <xdr:nvSpPr>
        <xdr:cNvPr id="267" name="WordArt 12"/>
        <xdr:cNvSpPr>
          <a:spLocks noChangeArrowheads="1" noChangeShapeType="1" noTextEdit="1"/>
        </xdr:cNvSpPr>
      </xdr:nvSpPr>
      <xdr:spPr bwMode="auto">
        <a:xfrm>
          <a:off x="219075" y="79733776"/>
          <a:ext cx="6153150" cy="723900"/>
        </a:xfrm>
        <a:prstGeom prst="rect">
          <a:avLst/>
        </a:prstGeom>
      </xdr:spPr>
      <xdr:txBody>
        <a:bodyPr wrap="none" fromWordArt="1">
          <a:prstTxWarp prst="textPlain">
            <a:avLst>
              <a:gd name="adj" fmla="val 50000"/>
            </a:avLst>
          </a:prstTxWarp>
        </a:bodyPr>
        <a:lstStyle/>
        <a:p>
          <a:pPr algn="ctr" rtl="0"/>
          <a:r>
            <a:rPr lang="el-GR" sz="3600" b="1" kern="10" spc="0">
              <a:ln w="12700">
                <a:solidFill>
                  <a:srgbClr val="EAEAEA"/>
                </a:solidFill>
                <a:round/>
                <a:headEnd/>
                <a:tailEnd/>
              </a:ln>
              <a:solidFill>
                <a:srgbClr val="FF0000"/>
              </a:solidFill>
              <a:effectLst>
                <a:outerShdw dist="35921" dir="2700000" sy="50000" kx="2115830" algn="bl" rotWithShape="0">
                  <a:srgbClr val="C0C0C0"/>
                </a:outerShdw>
              </a:effectLst>
              <a:latin typeface="Comic Sans MS"/>
            </a:rPr>
            <a:t>Μικτός ÷ μικτός</a:t>
          </a:r>
          <a:endParaRPr lang="en-GB" sz="3600" b="1" kern="10" spc="0">
            <a:ln w="12700">
              <a:solidFill>
                <a:srgbClr val="EAEAEA"/>
              </a:solidFill>
              <a:round/>
              <a:headEnd/>
              <a:tailEnd/>
            </a:ln>
            <a:solidFill>
              <a:srgbClr val="FF0000"/>
            </a:solidFill>
            <a:effectLst>
              <a:outerShdw dist="35921" dir="2700000" sy="50000" kx="2115830" algn="bl" rotWithShape="0">
                <a:srgbClr val="C0C0C0"/>
              </a:outerShdw>
            </a:effectLst>
            <a:latin typeface="Comic Sans MS"/>
          </a:endParaRPr>
        </a:p>
      </xdr:txBody>
    </xdr:sp>
    <xdr:clientData/>
  </xdr:twoCellAnchor>
  <xdr:twoCellAnchor>
    <xdr:from>
      <xdr:col>2</xdr:col>
      <xdr:colOff>95250</xdr:colOff>
      <xdr:row>278</xdr:row>
      <xdr:rowOff>152400</xdr:rowOff>
    </xdr:from>
    <xdr:to>
      <xdr:col>3</xdr:col>
      <xdr:colOff>19050</xdr:colOff>
      <xdr:row>279</xdr:row>
      <xdr:rowOff>171450</xdr:rowOff>
    </xdr:to>
    <xdr:sp macro="" textlink="">
      <xdr:nvSpPr>
        <xdr:cNvPr id="287" name="Text Box 738"/>
        <xdr:cNvSpPr txBox="1">
          <a:spLocks noChangeArrowheads="1"/>
        </xdr:cNvSpPr>
      </xdr:nvSpPr>
      <xdr:spPr bwMode="auto">
        <a:xfrm>
          <a:off x="838200" y="83048475"/>
          <a:ext cx="323850" cy="3143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4</xdr:col>
      <xdr:colOff>314325</xdr:colOff>
      <xdr:row>278</xdr:row>
      <xdr:rowOff>76200</xdr:rowOff>
    </xdr:from>
    <xdr:to>
      <xdr:col>5</xdr:col>
      <xdr:colOff>266700</xdr:colOff>
      <xdr:row>279</xdr:row>
      <xdr:rowOff>247650</xdr:rowOff>
    </xdr:to>
    <xdr:sp macro="" textlink="">
      <xdr:nvSpPr>
        <xdr:cNvPr id="288" name="Text Box 740"/>
        <xdr:cNvSpPr txBox="1">
          <a:spLocks noChangeArrowheads="1"/>
        </xdr:cNvSpPr>
      </xdr:nvSpPr>
      <xdr:spPr bwMode="auto">
        <a:xfrm>
          <a:off x="1790700" y="77333475"/>
          <a:ext cx="285750" cy="4667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11</xdr:col>
      <xdr:colOff>28575</xdr:colOff>
      <xdr:row>278</xdr:row>
      <xdr:rowOff>66675</xdr:rowOff>
    </xdr:from>
    <xdr:to>
      <xdr:col>12</xdr:col>
      <xdr:colOff>9525</xdr:colOff>
      <xdr:row>279</xdr:row>
      <xdr:rowOff>228600</xdr:rowOff>
    </xdr:to>
    <xdr:sp macro="" textlink="">
      <xdr:nvSpPr>
        <xdr:cNvPr id="289" name="Text Box 737"/>
        <xdr:cNvSpPr txBox="1">
          <a:spLocks noChangeArrowheads="1"/>
        </xdr:cNvSpPr>
      </xdr:nvSpPr>
      <xdr:spPr bwMode="auto">
        <a:xfrm>
          <a:off x="3790950" y="77323950"/>
          <a:ext cx="27622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a:t>
          </a:r>
        </a:p>
      </xdr:txBody>
    </xdr:sp>
    <xdr:clientData/>
  </xdr:twoCellAnchor>
  <xdr:twoCellAnchor>
    <xdr:from>
      <xdr:col>9</xdr:col>
      <xdr:colOff>47625</xdr:colOff>
      <xdr:row>278</xdr:row>
      <xdr:rowOff>28575</xdr:rowOff>
    </xdr:from>
    <xdr:to>
      <xdr:col>9</xdr:col>
      <xdr:colOff>295275</xdr:colOff>
      <xdr:row>279</xdr:row>
      <xdr:rowOff>238125</xdr:rowOff>
    </xdr:to>
    <xdr:sp macro="" textlink="">
      <xdr:nvSpPr>
        <xdr:cNvPr id="290" name="Text Box 739"/>
        <xdr:cNvSpPr txBox="1">
          <a:spLocks noChangeArrowheads="1"/>
        </xdr:cNvSpPr>
      </xdr:nvSpPr>
      <xdr:spPr bwMode="auto">
        <a:xfrm>
          <a:off x="3152775" y="7728585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7</xdr:col>
      <xdr:colOff>47625</xdr:colOff>
      <xdr:row>278</xdr:row>
      <xdr:rowOff>66675</xdr:rowOff>
    </xdr:from>
    <xdr:to>
      <xdr:col>8</xdr:col>
      <xdr:colOff>0</xdr:colOff>
      <xdr:row>279</xdr:row>
      <xdr:rowOff>276225</xdr:rowOff>
    </xdr:to>
    <xdr:sp macro="" textlink="">
      <xdr:nvSpPr>
        <xdr:cNvPr id="295" name="Text Box 741"/>
        <xdr:cNvSpPr txBox="1">
          <a:spLocks noChangeArrowheads="1"/>
        </xdr:cNvSpPr>
      </xdr:nvSpPr>
      <xdr:spPr bwMode="auto">
        <a:xfrm>
          <a:off x="2533650" y="77323950"/>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13</xdr:col>
      <xdr:colOff>19050</xdr:colOff>
      <xdr:row>278</xdr:row>
      <xdr:rowOff>28575</xdr:rowOff>
    </xdr:from>
    <xdr:to>
      <xdr:col>14</xdr:col>
      <xdr:colOff>0</xdr:colOff>
      <xdr:row>279</xdr:row>
      <xdr:rowOff>238125</xdr:rowOff>
    </xdr:to>
    <xdr:sp macro="" textlink="">
      <xdr:nvSpPr>
        <xdr:cNvPr id="296" name="Text Box 742"/>
        <xdr:cNvSpPr txBox="1">
          <a:spLocks noChangeArrowheads="1"/>
        </xdr:cNvSpPr>
      </xdr:nvSpPr>
      <xdr:spPr bwMode="auto">
        <a:xfrm>
          <a:off x="4381500" y="8328660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5</xdr:col>
      <xdr:colOff>247650</xdr:colOff>
      <xdr:row>276</xdr:row>
      <xdr:rowOff>228600</xdr:rowOff>
    </xdr:from>
    <xdr:to>
      <xdr:col>7</xdr:col>
      <xdr:colOff>66675</xdr:colOff>
      <xdr:row>277</xdr:row>
      <xdr:rowOff>228600</xdr:rowOff>
    </xdr:to>
    <xdr:sp macro="" textlink="">
      <xdr:nvSpPr>
        <xdr:cNvPr id="303" name="AutoShape 417"/>
        <xdr:cNvSpPr>
          <a:spLocks noChangeArrowheads="1"/>
        </xdr:cNvSpPr>
      </xdr:nvSpPr>
      <xdr:spPr bwMode="auto">
        <a:xfrm flipV="1">
          <a:off x="2057400" y="76838175"/>
          <a:ext cx="495300" cy="323850"/>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7</xdr:col>
      <xdr:colOff>219075</xdr:colOff>
      <xdr:row>276</xdr:row>
      <xdr:rowOff>200025</xdr:rowOff>
    </xdr:from>
    <xdr:to>
      <xdr:col>9</xdr:col>
      <xdr:colOff>95250</xdr:colOff>
      <xdr:row>277</xdr:row>
      <xdr:rowOff>200025</xdr:rowOff>
    </xdr:to>
    <xdr:sp macro="" textlink="">
      <xdr:nvSpPr>
        <xdr:cNvPr id="305" name="AutoShape 417"/>
        <xdr:cNvSpPr>
          <a:spLocks noChangeArrowheads="1"/>
        </xdr:cNvSpPr>
      </xdr:nvSpPr>
      <xdr:spPr bwMode="auto">
        <a:xfrm flipV="1">
          <a:off x="2705100" y="76809600"/>
          <a:ext cx="495300" cy="323850"/>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15</xdr:col>
      <xdr:colOff>19050</xdr:colOff>
      <xdr:row>278</xdr:row>
      <xdr:rowOff>28575</xdr:rowOff>
    </xdr:from>
    <xdr:to>
      <xdr:col>15</xdr:col>
      <xdr:colOff>247650</xdr:colOff>
      <xdr:row>279</xdr:row>
      <xdr:rowOff>238125</xdr:rowOff>
    </xdr:to>
    <xdr:sp macro="" textlink="">
      <xdr:nvSpPr>
        <xdr:cNvPr id="307" name="Text Box 742"/>
        <xdr:cNvSpPr txBox="1">
          <a:spLocks noChangeArrowheads="1"/>
        </xdr:cNvSpPr>
      </xdr:nvSpPr>
      <xdr:spPr bwMode="auto">
        <a:xfrm>
          <a:off x="4924425" y="8328660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95250</xdr:colOff>
      <xdr:row>287</xdr:row>
      <xdr:rowOff>152400</xdr:rowOff>
    </xdr:from>
    <xdr:to>
      <xdr:col>4</xdr:col>
      <xdr:colOff>19050</xdr:colOff>
      <xdr:row>288</xdr:row>
      <xdr:rowOff>171450</xdr:rowOff>
    </xdr:to>
    <xdr:sp macro="" textlink="">
      <xdr:nvSpPr>
        <xdr:cNvPr id="316" name="Text Box 738"/>
        <xdr:cNvSpPr txBox="1">
          <a:spLocks noChangeArrowheads="1"/>
        </xdr:cNvSpPr>
      </xdr:nvSpPr>
      <xdr:spPr bwMode="auto">
        <a:xfrm>
          <a:off x="838200" y="83410425"/>
          <a:ext cx="323850" cy="3143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5</xdr:col>
      <xdr:colOff>314325</xdr:colOff>
      <xdr:row>287</xdr:row>
      <xdr:rowOff>76200</xdr:rowOff>
    </xdr:from>
    <xdr:to>
      <xdr:col>6</xdr:col>
      <xdr:colOff>266700</xdr:colOff>
      <xdr:row>288</xdr:row>
      <xdr:rowOff>247650</xdr:rowOff>
    </xdr:to>
    <xdr:sp macro="" textlink="">
      <xdr:nvSpPr>
        <xdr:cNvPr id="317" name="Text Box 740"/>
        <xdr:cNvSpPr txBox="1">
          <a:spLocks noChangeArrowheads="1"/>
        </xdr:cNvSpPr>
      </xdr:nvSpPr>
      <xdr:spPr bwMode="auto">
        <a:xfrm>
          <a:off x="1790700" y="83334225"/>
          <a:ext cx="285750" cy="4667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28575</xdr:colOff>
      <xdr:row>287</xdr:row>
      <xdr:rowOff>66675</xdr:rowOff>
    </xdr:from>
    <xdr:to>
      <xdr:col>13</xdr:col>
      <xdr:colOff>9525</xdr:colOff>
      <xdr:row>288</xdr:row>
      <xdr:rowOff>228600</xdr:rowOff>
    </xdr:to>
    <xdr:sp macro="" textlink="">
      <xdr:nvSpPr>
        <xdr:cNvPr id="318" name="Text Box 737"/>
        <xdr:cNvSpPr txBox="1">
          <a:spLocks noChangeArrowheads="1"/>
        </xdr:cNvSpPr>
      </xdr:nvSpPr>
      <xdr:spPr bwMode="auto">
        <a:xfrm>
          <a:off x="3790950" y="83324700"/>
          <a:ext cx="276225"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a:t>
          </a:r>
        </a:p>
      </xdr:txBody>
    </xdr:sp>
    <xdr:clientData/>
  </xdr:twoCellAnchor>
  <xdr:twoCellAnchor>
    <xdr:from>
      <xdr:col>10</xdr:col>
      <xdr:colOff>47625</xdr:colOff>
      <xdr:row>287</xdr:row>
      <xdr:rowOff>28575</xdr:rowOff>
    </xdr:from>
    <xdr:to>
      <xdr:col>10</xdr:col>
      <xdr:colOff>295275</xdr:colOff>
      <xdr:row>288</xdr:row>
      <xdr:rowOff>238125</xdr:rowOff>
    </xdr:to>
    <xdr:sp macro="" textlink="">
      <xdr:nvSpPr>
        <xdr:cNvPr id="319" name="Text Box 739"/>
        <xdr:cNvSpPr txBox="1">
          <a:spLocks noChangeArrowheads="1"/>
        </xdr:cNvSpPr>
      </xdr:nvSpPr>
      <xdr:spPr bwMode="auto">
        <a:xfrm>
          <a:off x="3152775" y="832866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47625</xdr:colOff>
      <xdr:row>287</xdr:row>
      <xdr:rowOff>66675</xdr:rowOff>
    </xdr:from>
    <xdr:to>
      <xdr:col>9</xdr:col>
      <xdr:colOff>0</xdr:colOff>
      <xdr:row>288</xdr:row>
      <xdr:rowOff>276225</xdr:rowOff>
    </xdr:to>
    <xdr:sp macro="" textlink="">
      <xdr:nvSpPr>
        <xdr:cNvPr id="320" name="Text Box 741"/>
        <xdr:cNvSpPr txBox="1">
          <a:spLocks noChangeArrowheads="1"/>
        </xdr:cNvSpPr>
      </xdr:nvSpPr>
      <xdr:spPr bwMode="auto">
        <a:xfrm>
          <a:off x="2533650" y="83324700"/>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14</xdr:col>
      <xdr:colOff>19050</xdr:colOff>
      <xdr:row>287</xdr:row>
      <xdr:rowOff>28575</xdr:rowOff>
    </xdr:from>
    <xdr:to>
      <xdr:col>15</xdr:col>
      <xdr:colOff>0</xdr:colOff>
      <xdr:row>288</xdr:row>
      <xdr:rowOff>238125</xdr:rowOff>
    </xdr:to>
    <xdr:sp macro="" textlink="">
      <xdr:nvSpPr>
        <xdr:cNvPr id="321" name="Text Box 742"/>
        <xdr:cNvSpPr txBox="1">
          <a:spLocks noChangeArrowheads="1"/>
        </xdr:cNvSpPr>
      </xdr:nvSpPr>
      <xdr:spPr bwMode="auto">
        <a:xfrm>
          <a:off x="4381500" y="8328660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247650</xdr:colOff>
      <xdr:row>285</xdr:row>
      <xdr:rowOff>228600</xdr:rowOff>
    </xdr:from>
    <xdr:to>
      <xdr:col>8</xdr:col>
      <xdr:colOff>66675</xdr:colOff>
      <xdr:row>286</xdr:row>
      <xdr:rowOff>228600</xdr:rowOff>
    </xdr:to>
    <xdr:sp macro="" textlink="">
      <xdr:nvSpPr>
        <xdr:cNvPr id="322" name="AutoShape 417"/>
        <xdr:cNvSpPr>
          <a:spLocks noChangeArrowheads="1"/>
        </xdr:cNvSpPr>
      </xdr:nvSpPr>
      <xdr:spPr bwMode="auto">
        <a:xfrm flipV="1">
          <a:off x="2057400" y="82991325"/>
          <a:ext cx="495300" cy="247650"/>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8</xdr:col>
      <xdr:colOff>219075</xdr:colOff>
      <xdr:row>285</xdr:row>
      <xdr:rowOff>200025</xdr:rowOff>
    </xdr:from>
    <xdr:to>
      <xdr:col>10</xdr:col>
      <xdr:colOff>95250</xdr:colOff>
      <xdr:row>286</xdr:row>
      <xdr:rowOff>200025</xdr:rowOff>
    </xdr:to>
    <xdr:sp macro="" textlink="">
      <xdr:nvSpPr>
        <xdr:cNvPr id="323" name="AutoShape 417"/>
        <xdr:cNvSpPr>
          <a:spLocks noChangeArrowheads="1"/>
        </xdr:cNvSpPr>
      </xdr:nvSpPr>
      <xdr:spPr bwMode="auto">
        <a:xfrm flipV="1">
          <a:off x="2705100" y="82962750"/>
          <a:ext cx="495300" cy="247650"/>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16</xdr:col>
      <xdr:colOff>19050</xdr:colOff>
      <xdr:row>287</xdr:row>
      <xdr:rowOff>28575</xdr:rowOff>
    </xdr:from>
    <xdr:to>
      <xdr:col>16</xdr:col>
      <xdr:colOff>247650</xdr:colOff>
      <xdr:row>288</xdr:row>
      <xdr:rowOff>238125</xdr:rowOff>
    </xdr:to>
    <xdr:sp macro="" textlink="">
      <xdr:nvSpPr>
        <xdr:cNvPr id="324" name="Text Box 742"/>
        <xdr:cNvSpPr txBox="1">
          <a:spLocks noChangeArrowheads="1"/>
        </xdr:cNvSpPr>
      </xdr:nvSpPr>
      <xdr:spPr bwMode="auto">
        <a:xfrm>
          <a:off x="4924425" y="8328660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95250</xdr:colOff>
      <xdr:row>296</xdr:row>
      <xdr:rowOff>152400</xdr:rowOff>
    </xdr:from>
    <xdr:to>
      <xdr:col>4</xdr:col>
      <xdr:colOff>19050</xdr:colOff>
      <xdr:row>297</xdr:row>
      <xdr:rowOff>171450</xdr:rowOff>
    </xdr:to>
    <xdr:sp macro="" textlink="">
      <xdr:nvSpPr>
        <xdr:cNvPr id="325" name="Text Box 738"/>
        <xdr:cNvSpPr txBox="1">
          <a:spLocks noChangeArrowheads="1"/>
        </xdr:cNvSpPr>
      </xdr:nvSpPr>
      <xdr:spPr bwMode="auto">
        <a:xfrm>
          <a:off x="1238250" y="86077425"/>
          <a:ext cx="257175" cy="3143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5</xdr:col>
      <xdr:colOff>314325</xdr:colOff>
      <xdr:row>296</xdr:row>
      <xdr:rowOff>76200</xdr:rowOff>
    </xdr:from>
    <xdr:to>
      <xdr:col>6</xdr:col>
      <xdr:colOff>266700</xdr:colOff>
      <xdr:row>297</xdr:row>
      <xdr:rowOff>247650</xdr:rowOff>
    </xdr:to>
    <xdr:sp macro="" textlink="">
      <xdr:nvSpPr>
        <xdr:cNvPr id="326" name="Text Box 740"/>
        <xdr:cNvSpPr txBox="1">
          <a:spLocks noChangeArrowheads="1"/>
        </xdr:cNvSpPr>
      </xdr:nvSpPr>
      <xdr:spPr bwMode="auto">
        <a:xfrm>
          <a:off x="2124075" y="86001225"/>
          <a:ext cx="276225" cy="4667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28575</xdr:colOff>
      <xdr:row>296</xdr:row>
      <xdr:rowOff>66675</xdr:rowOff>
    </xdr:from>
    <xdr:to>
      <xdr:col>13</xdr:col>
      <xdr:colOff>9525</xdr:colOff>
      <xdr:row>297</xdr:row>
      <xdr:rowOff>228600</xdr:rowOff>
    </xdr:to>
    <xdr:sp macro="" textlink="">
      <xdr:nvSpPr>
        <xdr:cNvPr id="327" name="Text Box 737"/>
        <xdr:cNvSpPr txBox="1">
          <a:spLocks noChangeArrowheads="1"/>
        </xdr:cNvSpPr>
      </xdr:nvSpPr>
      <xdr:spPr bwMode="auto">
        <a:xfrm>
          <a:off x="4086225" y="85991700"/>
          <a:ext cx="2857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a:t>
          </a:r>
        </a:p>
      </xdr:txBody>
    </xdr:sp>
    <xdr:clientData/>
  </xdr:twoCellAnchor>
  <xdr:twoCellAnchor>
    <xdr:from>
      <xdr:col>10</xdr:col>
      <xdr:colOff>47625</xdr:colOff>
      <xdr:row>296</xdr:row>
      <xdr:rowOff>28575</xdr:rowOff>
    </xdr:from>
    <xdr:to>
      <xdr:col>10</xdr:col>
      <xdr:colOff>295275</xdr:colOff>
      <xdr:row>297</xdr:row>
      <xdr:rowOff>238125</xdr:rowOff>
    </xdr:to>
    <xdr:sp macro="" textlink="">
      <xdr:nvSpPr>
        <xdr:cNvPr id="328" name="Text Box 739"/>
        <xdr:cNvSpPr txBox="1">
          <a:spLocks noChangeArrowheads="1"/>
        </xdr:cNvSpPr>
      </xdr:nvSpPr>
      <xdr:spPr bwMode="auto">
        <a:xfrm>
          <a:off x="3467100" y="859536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47625</xdr:colOff>
      <xdr:row>296</xdr:row>
      <xdr:rowOff>66675</xdr:rowOff>
    </xdr:from>
    <xdr:to>
      <xdr:col>9</xdr:col>
      <xdr:colOff>0</xdr:colOff>
      <xdr:row>297</xdr:row>
      <xdr:rowOff>276225</xdr:rowOff>
    </xdr:to>
    <xdr:sp macro="" textlink="">
      <xdr:nvSpPr>
        <xdr:cNvPr id="329" name="Text Box 741"/>
        <xdr:cNvSpPr txBox="1">
          <a:spLocks noChangeArrowheads="1"/>
        </xdr:cNvSpPr>
      </xdr:nvSpPr>
      <xdr:spPr bwMode="auto">
        <a:xfrm>
          <a:off x="2857500" y="859917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14</xdr:col>
      <xdr:colOff>19050</xdr:colOff>
      <xdr:row>296</xdr:row>
      <xdr:rowOff>28575</xdr:rowOff>
    </xdr:from>
    <xdr:to>
      <xdr:col>15</xdr:col>
      <xdr:colOff>0</xdr:colOff>
      <xdr:row>297</xdr:row>
      <xdr:rowOff>238125</xdr:rowOff>
    </xdr:to>
    <xdr:sp macro="" textlink="">
      <xdr:nvSpPr>
        <xdr:cNvPr id="330" name="Text Box 742"/>
        <xdr:cNvSpPr txBox="1">
          <a:spLocks noChangeArrowheads="1"/>
        </xdr:cNvSpPr>
      </xdr:nvSpPr>
      <xdr:spPr bwMode="auto">
        <a:xfrm>
          <a:off x="4686300" y="85953600"/>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247650</xdr:colOff>
      <xdr:row>294</xdr:row>
      <xdr:rowOff>228600</xdr:rowOff>
    </xdr:from>
    <xdr:to>
      <xdr:col>8</xdr:col>
      <xdr:colOff>66675</xdr:colOff>
      <xdr:row>295</xdr:row>
      <xdr:rowOff>228600</xdr:rowOff>
    </xdr:to>
    <xdr:sp macro="" textlink="">
      <xdr:nvSpPr>
        <xdr:cNvPr id="331" name="AutoShape 417"/>
        <xdr:cNvSpPr>
          <a:spLocks noChangeArrowheads="1"/>
        </xdr:cNvSpPr>
      </xdr:nvSpPr>
      <xdr:spPr bwMode="auto">
        <a:xfrm flipV="1">
          <a:off x="2381250" y="85658325"/>
          <a:ext cx="495300" cy="247650"/>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8</xdr:col>
      <xdr:colOff>219075</xdr:colOff>
      <xdr:row>294</xdr:row>
      <xdr:rowOff>200025</xdr:rowOff>
    </xdr:from>
    <xdr:to>
      <xdr:col>10</xdr:col>
      <xdr:colOff>95250</xdr:colOff>
      <xdr:row>295</xdr:row>
      <xdr:rowOff>200025</xdr:rowOff>
    </xdr:to>
    <xdr:sp macro="" textlink="">
      <xdr:nvSpPr>
        <xdr:cNvPr id="332" name="AutoShape 417"/>
        <xdr:cNvSpPr>
          <a:spLocks noChangeArrowheads="1"/>
        </xdr:cNvSpPr>
      </xdr:nvSpPr>
      <xdr:spPr bwMode="auto">
        <a:xfrm flipV="1">
          <a:off x="3028950" y="85629750"/>
          <a:ext cx="485775" cy="247650"/>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3</xdr:col>
      <xdr:colOff>95250</xdr:colOff>
      <xdr:row>304</xdr:row>
      <xdr:rowOff>152400</xdr:rowOff>
    </xdr:from>
    <xdr:to>
      <xdr:col>4</xdr:col>
      <xdr:colOff>19050</xdr:colOff>
      <xdr:row>305</xdr:row>
      <xdr:rowOff>171450</xdr:rowOff>
    </xdr:to>
    <xdr:sp macro="" textlink="">
      <xdr:nvSpPr>
        <xdr:cNvPr id="334" name="Text Box 738"/>
        <xdr:cNvSpPr txBox="1">
          <a:spLocks noChangeArrowheads="1"/>
        </xdr:cNvSpPr>
      </xdr:nvSpPr>
      <xdr:spPr bwMode="auto">
        <a:xfrm>
          <a:off x="1238250" y="86077425"/>
          <a:ext cx="257175" cy="3143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5</xdr:col>
      <xdr:colOff>314325</xdr:colOff>
      <xdr:row>304</xdr:row>
      <xdr:rowOff>76200</xdr:rowOff>
    </xdr:from>
    <xdr:to>
      <xdr:col>6</xdr:col>
      <xdr:colOff>266700</xdr:colOff>
      <xdr:row>305</xdr:row>
      <xdr:rowOff>247650</xdr:rowOff>
    </xdr:to>
    <xdr:sp macro="" textlink="">
      <xdr:nvSpPr>
        <xdr:cNvPr id="335" name="Text Box 740"/>
        <xdr:cNvSpPr txBox="1">
          <a:spLocks noChangeArrowheads="1"/>
        </xdr:cNvSpPr>
      </xdr:nvSpPr>
      <xdr:spPr bwMode="auto">
        <a:xfrm>
          <a:off x="2124075" y="86001225"/>
          <a:ext cx="276225" cy="4667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28575</xdr:colOff>
      <xdr:row>304</xdr:row>
      <xdr:rowOff>66675</xdr:rowOff>
    </xdr:from>
    <xdr:to>
      <xdr:col>13</xdr:col>
      <xdr:colOff>9525</xdr:colOff>
      <xdr:row>305</xdr:row>
      <xdr:rowOff>228600</xdr:rowOff>
    </xdr:to>
    <xdr:sp macro="" textlink="">
      <xdr:nvSpPr>
        <xdr:cNvPr id="336" name="Text Box 737"/>
        <xdr:cNvSpPr txBox="1">
          <a:spLocks noChangeArrowheads="1"/>
        </xdr:cNvSpPr>
      </xdr:nvSpPr>
      <xdr:spPr bwMode="auto">
        <a:xfrm>
          <a:off x="4086225" y="85991700"/>
          <a:ext cx="2857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a:t>
          </a:r>
        </a:p>
      </xdr:txBody>
    </xdr:sp>
    <xdr:clientData/>
  </xdr:twoCellAnchor>
  <xdr:twoCellAnchor>
    <xdr:from>
      <xdr:col>10</xdr:col>
      <xdr:colOff>47625</xdr:colOff>
      <xdr:row>304</xdr:row>
      <xdr:rowOff>28575</xdr:rowOff>
    </xdr:from>
    <xdr:to>
      <xdr:col>10</xdr:col>
      <xdr:colOff>295275</xdr:colOff>
      <xdr:row>305</xdr:row>
      <xdr:rowOff>238125</xdr:rowOff>
    </xdr:to>
    <xdr:sp macro="" textlink="">
      <xdr:nvSpPr>
        <xdr:cNvPr id="337" name="Text Box 739"/>
        <xdr:cNvSpPr txBox="1">
          <a:spLocks noChangeArrowheads="1"/>
        </xdr:cNvSpPr>
      </xdr:nvSpPr>
      <xdr:spPr bwMode="auto">
        <a:xfrm>
          <a:off x="3467100" y="859536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47625</xdr:colOff>
      <xdr:row>304</xdr:row>
      <xdr:rowOff>66675</xdr:rowOff>
    </xdr:from>
    <xdr:to>
      <xdr:col>9</xdr:col>
      <xdr:colOff>0</xdr:colOff>
      <xdr:row>305</xdr:row>
      <xdr:rowOff>276225</xdr:rowOff>
    </xdr:to>
    <xdr:sp macro="" textlink="">
      <xdr:nvSpPr>
        <xdr:cNvPr id="338" name="Text Box 741"/>
        <xdr:cNvSpPr txBox="1">
          <a:spLocks noChangeArrowheads="1"/>
        </xdr:cNvSpPr>
      </xdr:nvSpPr>
      <xdr:spPr bwMode="auto">
        <a:xfrm>
          <a:off x="2857500" y="859917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14</xdr:col>
      <xdr:colOff>19050</xdr:colOff>
      <xdr:row>304</xdr:row>
      <xdr:rowOff>28575</xdr:rowOff>
    </xdr:from>
    <xdr:to>
      <xdr:col>15</xdr:col>
      <xdr:colOff>0</xdr:colOff>
      <xdr:row>305</xdr:row>
      <xdr:rowOff>238125</xdr:rowOff>
    </xdr:to>
    <xdr:sp macro="" textlink="">
      <xdr:nvSpPr>
        <xdr:cNvPr id="339" name="Text Box 742"/>
        <xdr:cNvSpPr txBox="1">
          <a:spLocks noChangeArrowheads="1"/>
        </xdr:cNvSpPr>
      </xdr:nvSpPr>
      <xdr:spPr bwMode="auto">
        <a:xfrm>
          <a:off x="4686300" y="85953600"/>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247650</xdr:colOff>
      <xdr:row>302</xdr:row>
      <xdr:rowOff>228600</xdr:rowOff>
    </xdr:from>
    <xdr:to>
      <xdr:col>8</xdr:col>
      <xdr:colOff>66675</xdr:colOff>
      <xdr:row>303</xdr:row>
      <xdr:rowOff>228600</xdr:rowOff>
    </xdr:to>
    <xdr:sp macro="" textlink="">
      <xdr:nvSpPr>
        <xdr:cNvPr id="340" name="AutoShape 417"/>
        <xdr:cNvSpPr>
          <a:spLocks noChangeArrowheads="1"/>
        </xdr:cNvSpPr>
      </xdr:nvSpPr>
      <xdr:spPr bwMode="auto">
        <a:xfrm flipV="1">
          <a:off x="2381250" y="85658325"/>
          <a:ext cx="495300" cy="247650"/>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8</xdr:col>
      <xdr:colOff>219075</xdr:colOff>
      <xdr:row>302</xdr:row>
      <xdr:rowOff>200025</xdr:rowOff>
    </xdr:from>
    <xdr:to>
      <xdr:col>10</xdr:col>
      <xdr:colOff>95250</xdr:colOff>
      <xdr:row>303</xdr:row>
      <xdr:rowOff>200025</xdr:rowOff>
    </xdr:to>
    <xdr:sp macro="" textlink="">
      <xdr:nvSpPr>
        <xdr:cNvPr id="341" name="AutoShape 417"/>
        <xdr:cNvSpPr>
          <a:spLocks noChangeArrowheads="1"/>
        </xdr:cNvSpPr>
      </xdr:nvSpPr>
      <xdr:spPr bwMode="auto">
        <a:xfrm flipV="1">
          <a:off x="3028950" y="85629750"/>
          <a:ext cx="485775" cy="247650"/>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16</xdr:col>
      <xdr:colOff>19050</xdr:colOff>
      <xdr:row>304</xdr:row>
      <xdr:rowOff>28575</xdr:rowOff>
    </xdr:from>
    <xdr:to>
      <xdr:col>16</xdr:col>
      <xdr:colOff>247650</xdr:colOff>
      <xdr:row>305</xdr:row>
      <xdr:rowOff>238125</xdr:rowOff>
    </xdr:to>
    <xdr:sp macro="" textlink="">
      <xdr:nvSpPr>
        <xdr:cNvPr id="342" name="Text Box 742"/>
        <xdr:cNvSpPr txBox="1">
          <a:spLocks noChangeArrowheads="1"/>
        </xdr:cNvSpPr>
      </xdr:nvSpPr>
      <xdr:spPr bwMode="auto">
        <a:xfrm>
          <a:off x="5305425" y="8595360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95250</xdr:colOff>
      <xdr:row>312</xdr:row>
      <xdr:rowOff>152400</xdr:rowOff>
    </xdr:from>
    <xdr:to>
      <xdr:col>4</xdr:col>
      <xdr:colOff>19050</xdr:colOff>
      <xdr:row>313</xdr:row>
      <xdr:rowOff>171450</xdr:rowOff>
    </xdr:to>
    <xdr:sp macro="" textlink="">
      <xdr:nvSpPr>
        <xdr:cNvPr id="343" name="Text Box 738"/>
        <xdr:cNvSpPr txBox="1">
          <a:spLocks noChangeArrowheads="1"/>
        </xdr:cNvSpPr>
      </xdr:nvSpPr>
      <xdr:spPr bwMode="auto">
        <a:xfrm>
          <a:off x="1238250" y="90382725"/>
          <a:ext cx="257175" cy="3143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5</xdr:col>
      <xdr:colOff>314325</xdr:colOff>
      <xdr:row>312</xdr:row>
      <xdr:rowOff>76200</xdr:rowOff>
    </xdr:from>
    <xdr:to>
      <xdr:col>6</xdr:col>
      <xdr:colOff>266700</xdr:colOff>
      <xdr:row>313</xdr:row>
      <xdr:rowOff>247650</xdr:rowOff>
    </xdr:to>
    <xdr:sp macro="" textlink="">
      <xdr:nvSpPr>
        <xdr:cNvPr id="344" name="Text Box 740"/>
        <xdr:cNvSpPr txBox="1">
          <a:spLocks noChangeArrowheads="1"/>
        </xdr:cNvSpPr>
      </xdr:nvSpPr>
      <xdr:spPr bwMode="auto">
        <a:xfrm>
          <a:off x="2124075" y="90306525"/>
          <a:ext cx="276225" cy="4667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28575</xdr:colOff>
      <xdr:row>312</xdr:row>
      <xdr:rowOff>66675</xdr:rowOff>
    </xdr:from>
    <xdr:to>
      <xdr:col>13</xdr:col>
      <xdr:colOff>9525</xdr:colOff>
      <xdr:row>313</xdr:row>
      <xdr:rowOff>228600</xdr:rowOff>
    </xdr:to>
    <xdr:sp macro="" textlink="">
      <xdr:nvSpPr>
        <xdr:cNvPr id="345" name="Text Box 737"/>
        <xdr:cNvSpPr txBox="1">
          <a:spLocks noChangeArrowheads="1"/>
        </xdr:cNvSpPr>
      </xdr:nvSpPr>
      <xdr:spPr bwMode="auto">
        <a:xfrm>
          <a:off x="4086225" y="90297000"/>
          <a:ext cx="2857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a:t>
          </a:r>
        </a:p>
      </xdr:txBody>
    </xdr:sp>
    <xdr:clientData/>
  </xdr:twoCellAnchor>
  <xdr:twoCellAnchor>
    <xdr:from>
      <xdr:col>10</xdr:col>
      <xdr:colOff>47625</xdr:colOff>
      <xdr:row>312</xdr:row>
      <xdr:rowOff>28575</xdr:rowOff>
    </xdr:from>
    <xdr:to>
      <xdr:col>10</xdr:col>
      <xdr:colOff>295275</xdr:colOff>
      <xdr:row>313</xdr:row>
      <xdr:rowOff>238125</xdr:rowOff>
    </xdr:to>
    <xdr:sp macro="" textlink="">
      <xdr:nvSpPr>
        <xdr:cNvPr id="346" name="Text Box 739"/>
        <xdr:cNvSpPr txBox="1">
          <a:spLocks noChangeArrowheads="1"/>
        </xdr:cNvSpPr>
      </xdr:nvSpPr>
      <xdr:spPr bwMode="auto">
        <a:xfrm>
          <a:off x="3467100" y="902589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47625</xdr:colOff>
      <xdr:row>312</xdr:row>
      <xdr:rowOff>66675</xdr:rowOff>
    </xdr:from>
    <xdr:to>
      <xdr:col>9</xdr:col>
      <xdr:colOff>0</xdr:colOff>
      <xdr:row>313</xdr:row>
      <xdr:rowOff>276225</xdr:rowOff>
    </xdr:to>
    <xdr:sp macro="" textlink="">
      <xdr:nvSpPr>
        <xdr:cNvPr id="347" name="Text Box 741"/>
        <xdr:cNvSpPr txBox="1">
          <a:spLocks noChangeArrowheads="1"/>
        </xdr:cNvSpPr>
      </xdr:nvSpPr>
      <xdr:spPr bwMode="auto">
        <a:xfrm>
          <a:off x="2857500" y="902970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14</xdr:col>
      <xdr:colOff>19050</xdr:colOff>
      <xdr:row>312</xdr:row>
      <xdr:rowOff>28575</xdr:rowOff>
    </xdr:from>
    <xdr:to>
      <xdr:col>15</xdr:col>
      <xdr:colOff>0</xdr:colOff>
      <xdr:row>313</xdr:row>
      <xdr:rowOff>238125</xdr:rowOff>
    </xdr:to>
    <xdr:sp macro="" textlink="">
      <xdr:nvSpPr>
        <xdr:cNvPr id="348" name="Text Box 742"/>
        <xdr:cNvSpPr txBox="1">
          <a:spLocks noChangeArrowheads="1"/>
        </xdr:cNvSpPr>
      </xdr:nvSpPr>
      <xdr:spPr bwMode="auto">
        <a:xfrm>
          <a:off x="4686300" y="90258900"/>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247650</xdr:colOff>
      <xdr:row>310</xdr:row>
      <xdr:rowOff>228600</xdr:rowOff>
    </xdr:from>
    <xdr:to>
      <xdr:col>8</xdr:col>
      <xdr:colOff>66675</xdr:colOff>
      <xdr:row>311</xdr:row>
      <xdr:rowOff>228600</xdr:rowOff>
    </xdr:to>
    <xdr:sp macro="" textlink="">
      <xdr:nvSpPr>
        <xdr:cNvPr id="349" name="AutoShape 417"/>
        <xdr:cNvSpPr>
          <a:spLocks noChangeArrowheads="1"/>
        </xdr:cNvSpPr>
      </xdr:nvSpPr>
      <xdr:spPr bwMode="auto">
        <a:xfrm flipV="1">
          <a:off x="2381250" y="89963625"/>
          <a:ext cx="495300" cy="247650"/>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8</xdr:col>
      <xdr:colOff>219075</xdr:colOff>
      <xdr:row>310</xdr:row>
      <xdr:rowOff>200025</xdr:rowOff>
    </xdr:from>
    <xdr:to>
      <xdr:col>10</xdr:col>
      <xdr:colOff>95250</xdr:colOff>
      <xdr:row>311</xdr:row>
      <xdr:rowOff>200025</xdr:rowOff>
    </xdr:to>
    <xdr:sp macro="" textlink="">
      <xdr:nvSpPr>
        <xdr:cNvPr id="350" name="AutoShape 417"/>
        <xdr:cNvSpPr>
          <a:spLocks noChangeArrowheads="1"/>
        </xdr:cNvSpPr>
      </xdr:nvSpPr>
      <xdr:spPr bwMode="auto">
        <a:xfrm flipV="1">
          <a:off x="3028950" y="89935050"/>
          <a:ext cx="485775" cy="247650"/>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16</xdr:col>
      <xdr:colOff>19050</xdr:colOff>
      <xdr:row>312</xdr:row>
      <xdr:rowOff>28575</xdr:rowOff>
    </xdr:from>
    <xdr:to>
      <xdr:col>16</xdr:col>
      <xdr:colOff>247650</xdr:colOff>
      <xdr:row>313</xdr:row>
      <xdr:rowOff>238125</xdr:rowOff>
    </xdr:to>
    <xdr:sp macro="" textlink="">
      <xdr:nvSpPr>
        <xdr:cNvPr id="351" name="Text Box 742"/>
        <xdr:cNvSpPr txBox="1">
          <a:spLocks noChangeArrowheads="1"/>
        </xdr:cNvSpPr>
      </xdr:nvSpPr>
      <xdr:spPr bwMode="auto">
        <a:xfrm>
          <a:off x="5305425" y="9025890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3</xdr:col>
      <xdr:colOff>95250</xdr:colOff>
      <xdr:row>320</xdr:row>
      <xdr:rowOff>152400</xdr:rowOff>
    </xdr:from>
    <xdr:to>
      <xdr:col>4</xdr:col>
      <xdr:colOff>19050</xdr:colOff>
      <xdr:row>321</xdr:row>
      <xdr:rowOff>171450</xdr:rowOff>
    </xdr:to>
    <xdr:sp macro="" textlink="">
      <xdr:nvSpPr>
        <xdr:cNvPr id="352" name="Text Box 738"/>
        <xdr:cNvSpPr txBox="1">
          <a:spLocks noChangeArrowheads="1"/>
        </xdr:cNvSpPr>
      </xdr:nvSpPr>
      <xdr:spPr bwMode="auto">
        <a:xfrm>
          <a:off x="1238250" y="92440125"/>
          <a:ext cx="257175" cy="3143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5</xdr:col>
      <xdr:colOff>314325</xdr:colOff>
      <xdr:row>320</xdr:row>
      <xdr:rowOff>76200</xdr:rowOff>
    </xdr:from>
    <xdr:to>
      <xdr:col>6</xdr:col>
      <xdr:colOff>266700</xdr:colOff>
      <xdr:row>321</xdr:row>
      <xdr:rowOff>247650</xdr:rowOff>
    </xdr:to>
    <xdr:sp macro="" textlink="">
      <xdr:nvSpPr>
        <xdr:cNvPr id="353" name="Text Box 740"/>
        <xdr:cNvSpPr txBox="1">
          <a:spLocks noChangeArrowheads="1"/>
        </xdr:cNvSpPr>
      </xdr:nvSpPr>
      <xdr:spPr bwMode="auto">
        <a:xfrm>
          <a:off x="2124075" y="92363925"/>
          <a:ext cx="276225" cy="4667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12</xdr:col>
      <xdr:colOff>28575</xdr:colOff>
      <xdr:row>320</xdr:row>
      <xdr:rowOff>66675</xdr:rowOff>
    </xdr:from>
    <xdr:to>
      <xdr:col>13</xdr:col>
      <xdr:colOff>9525</xdr:colOff>
      <xdr:row>321</xdr:row>
      <xdr:rowOff>228600</xdr:rowOff>
    </xdr:to>
    <xdr:sp macro="" textlink="">
      <xdr:nvSpPr>
        <xdr:cNvPr id="354" name="Text Box 737"/>
        <xdr:cNvSpPr txBox="1">
          <a:spLocks noChangeArrowheads="1"/>
        </xdr:cNvSpPr>
      </xdr:nvSpPr>
      <xdr:spPr bwMode="auto">
        <a:xfrm>
          <a:off x="4086225" y="92354400"/>
          <a:ext cx="285750" cy="457200"/>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l-GR" sz="2000" b="1" i="0" strike="noStrike">
              <a:solidFill>
                <a:srgbClr val="0000FF"/>
              </a:solidFill>
              <a:latin typeface="Comic Sans MS"/>
            </a:rPr>
            <a:t>÷</a:t>
          </a:r>
        </a:p>
      </xdr:txBody>
    </xdr:sp>
    <xdr:clientData/>
  </xdr:twoCellAnchor>
  <xdr:twoCellAnchor>
    <xdr:from>
      <xdr:col>10</xdr:col>
      <xdr:colOff>47625</xdr:colOff>
      <xdr:row>320</xdr:row>
      <xdr:rowOff>28575</xdr:rowOff>
    </xdr:from>
    <xdr:to>
      <xdr:col>10</xdr:col>
      <xdr:colOff>295275</xdr:colOff>
      <xdr:row>321</xdr:row>
      <xdr:rowOff>238125</xdr:rowOff>
    </xdr:to>
    <xdr:sp macro="" textlink="">
      <xdr:nvSpPr>
        <xdr:cNvPr id="355" name="Text Box 739"/>
        <xdr:cNvSpPr txBox="1">
          <a:spLocks noChangeArrowheads="1"/>
        </xdr:cNvSpPr>
      </xdr:nvSpPr>
      <xdr:spPr bwMode="auto">
        <a:xfrm>
          <a:off x="3467100" y="923163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8</xdr:col>
      <xdr:colOff>47625</xdr:colOff>
      <xdr:row>320</xdr:row>
      <xdr:rowOff>66675</xdr:rowOff>
    </xdr:from>
    <xdr:to>
      <xdr:col>9</xdr:col>
      <xdr:colOff>0</xdr:colOff>
      <xdr:row>321</xdr:row>
      <xdr:rowOff>276225</xdr:rowOff>
    </xdr:to>
    <xdr:sp macro="" textlink="">
      <xdr:nvSpPr>
        <xdr:cNvPr id="356" name="Text Box 741"/>
        <xdr:cNvSpPr txBox="1">
          <a:spLocks noChangeArrowheads="1"/>
        </xdr:cNvSpPr>
      </xdr:nvSpPr>
      <xdr:spPr bwMode="auto">
        <a:xfrm>
          <a:off x="2857500" y="92354400"/>
          <a:ext cx="24765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1800" b="1" i="0" strike="noStrike">
              <a:solidFill>
                <a:srgbClr val="0000FF"/>
              </a:solidFill>
              <a:latin typeface="Comic Sans MS"/>
            </a:rPr>
            <a:t>÷</a:t>
          </a:r>
        </a:p>
      </xdr:txBody>
    </xdr:sp>
    <xdr:clientData/>
  </xdr:twoCellAnchor>
  <xdr:twoCellAnchor>
    <xdr:from>
      <xdr:col>14</xdr:col>
      <xdr:colOff>19050</xdr:colOff>
      <xdr:row>320</xdr:row>
      <xdr:rowOff>28575</xdr:rowOff>
    </xdr:from>
    <xdr:to>
      <xdr:col>15</xdr:col>
      <xdr:colOff>0</xdr:colOff>
      <xdr:row>321</xdr:row>
      <xdr:rowOff>238125</xdr:rowOff>
    </xdr:to>
    <xdr:sp macro="" textlink="">
      <xdr:nvSpPr>
        <xdr:cNvPr id="357" name="Text Box 742"/>
        <xdr:cNvSpPr txBox="1">
          <a:spLocks noChangeArrowheads="1"/>
        </xdr:cNvSpPr>
      </xdr:nvSpPr>
      <xdr:spPr bwMode="auto">
        <a:xfrm>
          <a:off x="4686300" y="92316300"/>
          <a:ext cx="276225"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6</xdr:col>
      <xdr:colOff>247650</xdr:colOff>
      <xdr:row>318</xdr:row>
      <xdr:rowOff>228600</xdr:rowOff>
    </xdr:from>
    <xdr:to>
      <xdr:col>8</xdr:col>
      <xdr:colOff>66675</xdr:colOff>
      <xdr:row>319</xdr:row>
      <xdr:rowOff>228600</xdr:rowOff>
    </xdr:to>
    <xdr:sp macro="" textlink="">
      <xdr:nvSpPr>
        <xdr:cNvPr id="358" name="AutoShape 417"/>
        <xdr:cNvSpPr>
          <a:spLocks noChangeArrowheads="1"/>
        </xdr:cNvSpPr>
      </xdr:nvSpPr>
      <xdr:spPr bwMode="auto">
        <a:xfrm flipV="1">
          <a:off x="2381250" y="92021025"/>
          <a:ext cx="495300" cy="247650"/>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8</xdr:col>
      <xdr:colOff>219075</xdr:colOff>
      <xdr:row>318</xdr:row>
      <xdr:rowOff>200025</xdr:rowOff>
    </xdr:from>
    <xdr:to>
      <xdr:col>10</xdr:col>
      <xdr:colOff>95250</xdr:colOff>
      <xdr:row>319</xdr:row>
      <xdr:rowOff>200025</xdr:rowOff>
    </xdr:to>
    <xdr:sp macro="" textlink="">
      <xdr:nvSpPr>
        <xdr:cNvPr id="359" name="AutoShape 417"/>
        <xdr:cNvSpPr>
          <a:spLocks noChangeArrowheads="1"/>
        </xdr:cNvSpPr>
      </xdr:nvSpPr>
      <xdr:spPr bwMode="auto">
        <a:xfrm flipV="1">
          <a:off x="3028950" y="91992450"/>
          <a:ext cx="485775" cy="247650"/>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0 60000 65536"/>
            <a:gd name="T9" fmla="*/ 0 60000 65536"/>
            <a:gd name="T10" fmla="*/ 0 60000 65536"/>
            <a:gd name="T11" fmla="*/ 0 60000 65536"/>
            <a:gd name="T12" fmla="*/ 261 w 21600"/>
            <a:gd name="T13" fmla="*/ 0 h 21600"/>
            <a:gd name="T14" fmla="*/ 21339 w 21600"/>
            <a:gd name="T15" fmla="*/ 12410 h 21600"/>
          </a:gdLst>
          <a:ahLst/>
          <a:cxnLst>
            <a:cxn ang="T8">
              <a:pos x="T0" y="T1"/>
            </a:cxn>
            <a:cxn ang="T9">
              <a:pos x="T2" y="T3"/>
            </a:cxn>
            <a:cxn ang="T10">
              <a:pos x="T4" y="T5"/>
            </a:cxn>
            <a:cxn ang="T11">
              <a:pos x="T6" y="T7"/>
            </a:cxn>
          </a:cxnLst>
          <a:rect l="T12" t="T13" r="T14" b="T15"/>
          <a:pathLst>
            <a:path w="21600" h="21600">
              <a:moveTo>
                <a:pt x="3443" y="10330"/>
              </a:moveTo>
              <a:cubicBezTo>
                <a:pt x="3691" y="6449"/>
                <a:pt x="6911" y="3428"/>
                <a:pt x="10800" y="3429"/>
              </a:cubicBezTo>
              <a:cubicBezTo>
                <a:pt x="14688" y="3429"/>
                <a:pt x="17908" y="6449"/>
                <a:pt x="18156" y="10330"/>
              </a:cubicBezTo>
              <a:lnTo>
                <a:pt x="21578" y="10111"/>
              </a:lnTo>
              <a:cubicBezTo>
                <a:pt x="21214" y="4425"/>
                <a:pt x="16497" y="-1"/>
                <a:pt x="10799" y="0"/>
              </a:cubicBezTo>
              <a:cubicBezTo>
                <a:pt x="5102" y="0"/>
                <a:pt x="385" y="4425"/>
                <a:pt x="21" y="10111"/>
              </a:cubicBezTo>
              <a:close/>
            </a:path>
          </a:pathLst>
        </a:custGeom>
        <a:solidFill>
          <a:srgbClr val="FF0000"/>
        </a:solidFill>
        <a:ln w="9525">
          <a:solidFill>
            <a:srgbClr val="000000"/>
          </a:solidFill>
          <a:miter lim="800000"/>
          <a:headEnd/>
          <a:tailEnd/>
        </a:ln>
      </xdr:spPr>
    </xdr:sp>
    <xdr:clientData/>
  </xdr:twoCellAnchor>
  <xdr:twoCellAnchor>
    <xdr:from>
      <xdr:col>16</xdr:col>
      <xdr:colOff>19050</xdr:colOff>
      <xdr:row>320</xdr:row>
      <xdr:rowOff>28575</xdr:rowOff>
    </xdr:from>
    <xdr:to>
      <xdr:col>16</xdr:col>
      <xdr:colOff>247650</xdr:colOff>
      <xdr:row>321</xdr:row>
      <xdr:rowOff>238125</xdr:rowOff>
    </xdr:to>
    <xdr:sp macro="" textlink="">
      <xdr:nvSpPr>
        <xdr:cNvPr id="360" name="Text Box 742"/>
        <xdr:cNvSpPr txBox="1">
          <a:spLocks noChangeArrowheads="1"/>
        </xdr:cNvSpPr>
      </xdr:nvSpPr>
      <xdr:spPr bwMode="auto">
        <a:xfrm>
          <a:off x="5305425" y="92316300"/>
          <a:ext cx="228600" cy="504825"/>
        </a:xfrm>
        <a:prstGeom prst="rect">
          <a:avLst/>
        </a:prstGeom>
        <a:solidFill>
          <a:srgbClr val="FFFFFF"/>
        </a:solidFill>
        <a:ln w="9525">
          <a:noFill/>
          <a:miter lim="800000"/>
          <a:headEnd/>
          <a:tailEnd/>
        </a:ln>
      </xdr:spPr>
      <xdr:txBody>
        <a:bodyPr vertOverflow="clip" wrap="square" lIns="45720" tIns="59436" rIns="45720" bIns="59436" anchor="ctr" upright="1"/>
        <a:lstStyle/>
        <a:p>
          <a:pPr algn="ctr" rtl="0">
            <a:defRPr sz="1000"/>
          </a:pPr>
          <a:r>
            <a:rPr lang="en-GB" sz="2000" b="1" i="0" strike="noStrike">
              <a:solidFill>
                <a:srgbClr val="0000FF"/>
              </a:solidFill>
              <a:latin typeface="Comic Sans MS"/>
            </a:rPr>
            <a:t>=</a:t>
          </a:r>
        </a:p>
      </xdr:txBody>
    </xdr:sp>
    <xdr:clientData/>
  </xdr:twoCellAnchor>
  <xdr:twoCellAnchor>
    <xdr:from>
      <xdr:col>4</xdr:col>
      <xdr:colOff>114300</xdr:colOff>
      <xdr:row>326</xdr:row>
      <xdr:rowOff>9525</xdr:rowOff>
    </xdr:from>
    <xdr:to>
      <xdr:col>8</xdr:col>
      <xdr:colOff>257175</xdr:colOff>
      <xdr:row>327</xdr:row>
      <xdr:rowOff>9525</xdr:rowOff>
    </xdr:to>
    <xdr:sp macro="" textlink="">
      <xdr:nvSpPr>
        <xdr:cNvPr id="361" name="WordArt 388" descr="90%"/>
        <xdr:cNvSpPr>
          <a:spLocks noChangeArrowheads="1" noChangeShapeType="1" noTextEdit="1"/>
        </xdr:cNvSpPr>
      </xdr:nvSpPr>
      <xdr:spPr bwMode="auto">
        <a:xfrm>
          <a:off x="1590675" y="78619350"/>
          <a:ext cx="1476375" cy="314325"/>
        </a:xfrm>
        <a:prstGeom prst="rect">
          <a:avLst/>
        </a:prstGeom>
      </xdr:spPr>
      <xdr:txBody>
        <a:bodyPr wrap="none" fromWordArt="1">
          <a:prstTxWarp prst="textPlain">
            <a:avLst>
              <a:gd name="adj" fmla="val 50000"/>
            </a:avLst>
          </a:prstTxWarp>
        </a:bodyPr>
        <a:lstStyle/>
        <a:p>
          <a:pPr algn="ctr" rtl="0"/>
          <a:r>
            <a:rPr lang="el-GR"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rPr>
            <a:t>Βαθμολογία</a:t>
          </a:r>
          <a:endParaRPr lang="en-GB" sz="3600" b="1" kern="10" spc="0">
            <a:ln w="9525">
              <a:noFill/>
              <a:round/>
              <a:headEnd/>
              <a:tailEnd/>
            </a:ln>
            <a:pattFill prst="pct90">
              <a:fgClr>
                <a:srgbClr val="336699"/>
              </a:fgClr>
              <a:bgClr>
                <a:srgbClr val="FFFFFF"/>
              </a:bgClr>
            </a:pattFill>
            <a:effectLst>
              <a:outerShdw dist="45791" dir="2021404" algn="ctr" rotWithShape="0">
                <a:srgbClr val="C0C0C0"/>
              </a:outerShdw>
            </a:effectLst>
            <a:latin typeface="Comic Sans M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CC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CC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dimension ref="A1:H56"/>
  <sheetViews>
    <sheetView tabSelected="1" workbookViewId="0"/>
  </sheetViews>
  <sheetFormatPr defaultRowHeight="15"/>
  <cols>
    <col min="1" max="1" width="1.5" customWidth="1"/>
    <col min="2" max="2" width="5" customWidth="1"/>
    <col min="3" max="3" width="69.875" customWidth="1"/>
    <col min="4" max="4" width="1.375" customWidth="1"/>
  </cols>
  <sheetData>
    <row r="1" spans="1:8" ht="23.25" customHeight="1">
      <c r="A1" s="35"/>
      <c r="B1" s="35"/>
      <c r="C1" s="35"/>
      <c r="D1" s="35"/>
      <c r="E1" s="222"/>
      <c r="F1" s="222"/>
      <c r="G1" s="222"/>
      <c r="H1" s="222"/>
    </row>
    <row r="2" spans="1:8" ht="69" customHeight="1">
      <c r="A2" s="35"/>
      <c r="B2" s="2"/>
      <c r="C2" s="2"/>
      <c r="D2" s="35"/>
      <c r="E2" s="222"/>
      <c r="F2" s="222"/>
      <c r="G2" s="222"/>
      <c r="H2" s="222"/>
    </row>
    <row r="3" spans="1:8" ht="34.5" customHeight="1">
      <c r="A3" s="35"/>
      <c r="B3" s="38" t="s">
        <v>31</v>
      </c>
      <c r="C3" s="129" t="s">
        <v>111</v>
      </c>
      <c r="D3" s="35"/>
      <c r="E3" s="222"/>
      <c r="F3" s="222"/>
      <c r="G3" s="222"/>
      <c r="H3" s="222"/>
    </row>
    <row r="4" spans="1:8" s="1" customFormat="1" ht="29.25">
      <c r="A4" s="36"/>
      <c r="B4" s="38" t="s">
        <v>32</v>
      </c>
      <c r="C4" s="129" t="s">
        <v>63</v>
      </c>
      <c r="D4" s="36"/>
      <c r="E4" s="222"/>
      <c r="F4" s="222"/>
      <c r="G4" s="222"/>
      <c r="H4" s="222"/>
    </row>
    <row r="5" spans="1:8" s="1" customFormat="1" ht="29.25">
      <c r="A5" s="36"/>
      <c r="B5" s="38" t="s">
        <v>33</v>
      </c>
      <c r="C5" s="219" t="s">
        <v>28</v>
      </c>
      <c r="D5" s="36"/>
      <c r="E5" s="222"/>
      <c r="F5" s="222"/>
      <c r="G5" s="222"/>
      <c r="H5" s="222"/>
    </row>
    <row r="6" spans="1:8" s="1" customFormat="1" ht="29.25">
      <c r="A6" s="36"/>
      <c r="B6" s="38" t="s">
        <v>110</v>
      </c>
      <c r="C6" s="348" t="s">
        <v>205</v>
      </c>
      <c r="D6" s="36"/>
      <c r="E6" s="222"/>
      <c r="F6" s="222"/>
      <c r="G6" s="222"/>
      <c r="H6" s="222"/>
    </row>
    <row r="7" spans="1:8" s="1" customFormat="1" ht="29.25">
      <c r="A7" s="36"/>
      <c r="B7" s="38" t="s">
        <v>35</v>
      </c>
      <c r="C7" s="130" t="s">
        <v>62</v>
      </c>
      <c r="D7" s="36"/>
      <c r="E7" s="222"/>
      <c r="F7" s="222"/>
      <c r="G7" s="222"/>
      <c r="H7" s="222"/>
    </row>
    <row r="8" spans="1:8" s="1" customFormat="1" ht="29.25">
      <c r="A8" s="36"/>
      <c r="B8" s="38" t="s">
        <v>36</v>
      </c>
      <c r="C8" s="349" t="s">
        <v>252</v>
      </c>
      <c r="D8" s="36"/>
      <c r="E8" s="222"/>
      <c r="F8" s="222"/>
      <c r="G8" s="222"/>
      <c r="H8" s="222"/>
    </row>
    <row r="9" spans="1:8" s="1" customFormat="1" ht="29.25">
      <c r="A9" s="36"/>
      <c r="B9" s="38" t="s">
        <v>37</v>
      </c>
      <c r="C9" s="349" t="s">
        <v>253</v>
      </c>
      <c r="D9" s="36"/>
      <c r="E9" s="222"/>
      <c r="F9" s="222"/>
      <c r="G9" s="222"/>
      <c r="H9" s="222"/>
    </row>
    <row r="10" spans="1:8" s="1" customFormat="1" ht="29.25">
      <c r="A10" s="36"/>
      <c r="B10" s="38" t="s">
        <v>38</v>
      </c>
      <c r="C10" s="220" t="s">
        <v>138</v>
      </c>
      <c r="D10" s="36"/>
      <c r="E10" s="222"/>
      <c r="F10" s="222"/>
      <c r="G10" s="222"/>
      <c r="H10" s="222"/>
    </row>
    <row r="11" spans="1:8" s="1" customFormat="1" ht="29.25">
      <c r="A11" s="36"/>
      <c r="B11" s="38"/>
      <c r="C11" s="61"/>
      <c r="D11" s="36"/>
      <c r="E11" s="222"/>
      <c r="F11" s="222"/>
      <c r="G11" s="222"/>
      <c r="H11" s="222"/>
    </row>
    <row r="12" spans="1:8" s="1" customFormat="1" ht="29.25">
      <c r="A12" s="36"/>
      <c r="B12" s="38"/>
      <c r="C12" s="61"/>
      <c r="D12" s="36"/>
      <c r="E12" s="222"/>
      <c r="F12" s="222"/>
      <c r="G12" s="222"/>
      <c r="H12" s="222"/>
    </row>
    <row r="13" spans="1:8" s="1" customFormat="1" ht="29.25">
      <c r="A13" s="36"/>
      <c r="B13" s="38"/>
      <c r="C13" s="60"/>
      <c r="D13" s="36"/>
      <c r="E13" s="222"/>
      <c r="F13" s="222"/>
      <c r="G13" s="222"/>
      <c r="H13" s="222"/>
    </row>
    <row r="14" spans="1:8" ht="29.25">
      <c r="A14" s="35"/>
      <c r="B14" s="35"/>
      <c r="C14" s="35"/>
      <c r="D14" s="35"/>
      <c r="E14" s="222"/>
      <c r="F14" s="222"/>
      <c r="G14" s="222"/>
      <c r="H14" s="222"/>
    </row>
    <row r="15" spans="1:8" ht="31.5">
      <c r="C15" s="37" t="s">
        <v>46</v>
      </c>
    </row>
    <row r="56" spans="1:8" s="1" customFormat="1" ht="29.25">
      <c r="A56" s="36"/>
      <c r="B56" s="38"/>
      <c r="C56" s="60"/>
      <c r="D56" s="36"/>
      <c r="E56" s="222"/>
      <c r="F56" s="222"/>
      <c r="G56" s="222"/>
      <c r="H56" s="222"/>
    </row>
  </sheetData>
  <sheetProtection password="C613" sheet="1" objects="1" scenarios="1"/>
  <phoneticPr fontId="0" type="noConversion"/>
  <hyperlinks>
    <hyperlink ref="C7" location="'Πολλαπλασιασμός κλασμάτων'!A1" display="Πολλαπλασιασμός κλασμάτων"/>
    <hyperlink ref="C4" location="'Απλοποίηση κλασμάτων'!A1" display="Απλοποίηση κλασμάτων."/>
    <hyperlink ref="C3" location="'Μέγιστος Κοινός Διαιρέτης'!A1" display="Μέγιστος Κοινός Διαιρέτης. (Μ.Κ.Δ.)"/>
    <hyperlink ref="C10" location="'Διαίρεση κλασμάτων με σχήματα'!A1" display="Διαίρεση κλασμάτων με σχήματα."/>
    <hyperlink ref="C5" location="'Καταχρηστικά κλάσμ σε επιφάνεια'!A1" display="Καταχρηστικά κλάσματα σε επιφάνεια."/>
    <hyperlink ref="C6" location="'Καταχρηστικά και μικτά κλάσμ.'!A1" display="Μετατροπή μικτού κλάσματος σε καταχρηστικό και αντίστροφα."/>
    <hyperlink ref="C9" location="'Διαίρεση κλασμάτων με ομώνυμα'!A1" display="Διαίρεση κλασμάτων με ομώνυμα κλάσματα"/>
    <hyperlink ref="C8" location="'Διαίρεση κλασμάτων με αντιστροφ'!A1" display="Διαίρεση κλασμάτων με αντιστροφή."/>
  </hyperlinks>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dimension ref="A1:X148"/>
  <sheetViews>
    <sheetView workbookViewId="0"/>
  </sheetViews>
  <sheetFormatPr defaultRowHeight="19.5"/>
  <cols>
    <col min="1" max="1" width="2.375" style="173" customWidth="1"/>
    <col min="2" max="7" width="4.625" style="173" customWidth="1"/>
    <col min="8" max="8" width="4.5" style="173" customWidth="1"/>
    <col min="9" max="9" width="3.75" style="173" customWidth="1"/>
    <col min="10" max="10" width="4.25" style="173" customWidth="1"/>
    <col min="11" max="19" width="4.625" style="173" customWidth="1"/>
    <col min="20" max="20" width="3.5" style="173" customWidth="1"/>
    <col min="21" max="22" width="4.875" style="173" customWidth="1"/>
    <col min="23" max="16384" width="9" style="173"/>
  </cols>
  <sheetData>
    <row r="1" spans="1:24" s="171" customFormat="1" ht="64.5" customHeight="1">
      <c r="A1" s="170"/>
      <c r="B1" s="170"/>
      <c r="C1" s="170"/>
      <c r="D1" s="170"/>
      <c r="E1" s="170"/>
      <c r="F1" s="170"/>
      <c r="G1" s="170"/>
      <c r="H1" s="170"/>
      <c r="I1" s="170"/>
      <c r="J1" s="170"/>
      <c r="K1" s="170"/>
      <c r="L1" s="170"/>
      <c r="M1" s="170"/>
      <c r="N1" s="170"/>
      <c r="O1" s="170"/>
      <c r="P1" s="170"/>
      <c r="Q1" s="170"/>
      <c r="R1" s="170"/>
      <c r="S1" s="170"/>
      <c r="T1" s="170"/>
      <c r="U1" s="170"/>
      <c r="V1" s="170"/>
    </row>
    <row r="2" spans="1:24" s="174" customFormat="1">
      <c r="A2" s="174" t="s">
        <v>2</v>
      </c>
    </row>
    <row r="3" spans="1:24" s="174" customFormat="1">
      <c r="A3" s="174" t="s">
        <v>3</v>
      </c>
    </row>
    <row r="4" spans="1:24" s="174" customFormat="1">
      <c r="A4" s="174" t="s">
        <v>4</v>
      </c>
    </row>
    <row r="5" spans="1:24" s="174" customFormat="1">
      <c r="A5" s="174" t="s">
        <v>175</v>
      </c>
    </row>
    <row r="6" spans="1:24" s="174" customFormat="1" ht="21" customHeight="1">
      <c r="A6" s="191" t="s">
        <v>180</v>
      </c>
      <c r="B6" s="192"/>
      <c r="C6" s="192"/>
      <c r="D6" s="192"/>
      <c r="E6" s="192"/>
      <c r="F6" s="192"/>
      <c r="G6" s="192"/>
      <c r="H6" s="192"/>
      <c r="I6" s="192"/>
      <c r="J6" s="192"/>
      <c r="K6" s="192"/>
      <c r="L6" s="192"/>
      <c r="M6" s="192"/>
      <c r="N6" s="192"/>
      <c r="O6" s="192"/>
      <c r="P6" s="192"/>
      <c r="Q6" s="192"/>
      <c r="R6" s="192"/>
      <c r="S6" s="192"/>
      <c r="T6" s="192"/>
      <c r="U6" s="192"/>
      <c r="V6" s="192"/>
      <c r="W6" s="192"/>
      <c r="X6" s="192"/>
    </row>
    <row r="7" spans="1:24" s="174" customFormat="1">
      <c r="A7" s="174" t="s">
        <v>5</v>
      </c>
    </row>
    <row r="8" spans="1:24" s="174" customFormat="1"/>
    <row r="9" spans="1:24" s="174" customFormat="1">
      <c r="A9" s="174" t="s">
        <v>6</v>
      </c>
    </row>
    <row r="10" spans="1:24" s="174" customFormat="1"/>
    <row r="11" spans="1:24" s="174" customFormat="1">
      <c r="A11" s="174" t="s">
        <v>178</v>
      </c>
    </row>
    <row r="12" spans="1:24" s="174" customFormat="1">
      <c r="A12" s="174" t="s">
        <v>179</v>
      </c>
    </row>
    <row r="13" spans="1:24" s="174" customFormat="1" ht="21" customHeight="1" thickBot="1">
      <c r="A13" s="180" t="s">
        <v>15</v>
      </c>
    </row>
    <row r="14" spans="1:24" s="174" customFormat="1" ht="43.5" customHeight="1" thickTop="1">
      <c r="B14" s="187"/>
      <c r="C14" s="175"/>
      <c r="D14" s="185"/>
      <c r="E14" s="178"/>
      <c r="F14" s="177"/>
      <c r="L14" s="187"/>
      <c r="M14" s="175"/>
      <c r="R14" s="183"/>
      <c r="S14" s="189"/>
    </row>
    <row r="15" spans="1:24" s="174" customFormat="1" ht="43.5" customHeight="1" thickBot="1">
      <c r="B15" s="188"/>
      <c r="C15" s="176"/>
      <c r="D15" s="186"/>
      <c r="E15" s="179"/>
      <c r="F15" s="177"/>
      <c r="L15" s="188"/>
      <c r="M15" s="176"/>
      <c r="R15" s="184"/>
      <c r="S15" s="190"/>
    </row>
    <row r="16" spans="1:24" s="174" customFormat="1" ht="21" customHeight="1" thickTop="1"/>
    <row r="17" spans="1:18" s="174" customFormat="1" ht="21" customHeight="1">
      <c r="A17" s="174" t="s">
        <v>177</v>
      </c>
    </row>
    <row r="18" spans="1:18" s="174" customFormat="1" ht="26.25" customHeight="1">
      <c r="A18" s="174" t="s">
        <v>16</v>
      </c>
    </row>
    <row r="19" spans="1:18" s="174" customFormat="1" ht="30" customHeight="1">
      <c r="A19" s="174" t="s">
        <v>17</v>
      </c>
    </row>
    <row r="20" spans="1:18" s="174" customFormat="1" ht="30" customHeight="1"/>
    <row r="21" spans="1:18" s="174" customFormat="1" ht="14.25" customHeight="1"/>
    <row r="22" spans="1:18" s="174" customFormat="1" ht="23.25" customHeight="1" thickBot="1">
      <c r="G22" s="49">
        <v>1</v>
      </c>
      <c r="H22" s="40"/>
      <c r="I22" s="49">
        <v>1</v>
      </c>
      <c r="J22" s="171"/>
      <c r="K22" s="376">
        <v>2</v>
      </c>
      <c r="L22" s="63" t="str">
        <f>IF(K22="","",IF(K22=(G22/G23)/(I22/I23),"J","L"))</f>
        <v>J</v>
      </c>
    </row>
    <row r="23" spans="1:18" s="174" customFormat="1" ht="23.25" customHeight="1" thickTop="1">
      <c r="G23" s="172">
        <v>2</v>
      </c>
      <c r="H23" s="40"/>
      <c r="I23" s="172">
        <v>4</v>
      </c>
      <c r="J23" s="171"/>
      <c r="K23" s="376"/>
      <c r="L23" s="171"/>
    </row>
    <row r="24" spans="1:18" s="174" customFormat="1" ht="21" customHeight="1">
      <c r="A24" s="198" t="s">
        <v>8</v>
      </c>
    </row>
    <row r="25" spans="1:18" s="174" customFormat="1" ht="21" customHeight="1">
      <c r="A25" s="174" t="s">
        <v>9</v>
      </c>
    </row>
    <row r="26" spans="1:18" s="174" customFormat="1" ht="21" customHeight="1">
      <c r="A26" s="174" t="s">
        <v>18</v>
      </c>
    </row>
    <row r="27" spans="1:18" s="174" customFormat="1" ht="21" customHeight="1">
      <c r="A27" s="174" t="s">
        <v>19</v>
      </c>
    </row>
    <row r="28" spans="1:18" s="174" customFormat="1" ht="61.5" customHeight="1"/>
    <row r="29" spans="1:18" s="174" customFormat="1" ht="21" customHeight="1" thickBot="1">
      <c r="B29" s="42">
        <v>1</v>
      </c>
      <c r="C29" s="41"/>
      <c r="D29" s="42">
        <v>1</v>
      </c>
      <c r="E29" s="16"/>
      <c r="F29" s="50">
        <v>1</v>
      </c>
      <c r="G29" s="53"/>
      <c r="H29" s="50">
        <v>4</v>
      </c>
      <c r="I29" s="16"/>
      <c r="J29" s="50">
        <v>4</v>
      </c>
      <c r="K29" s="16"/>
      <c r="L29" s="362">
        <v>2</v>
      </c>
      <c r="M29" s="63" t="str">
        <f>IF(L29="","",IF(L29=(B29/B30)/(D29/D30),"J","L"))</f>
        <v>J</v>
      </c>
      <c r="N29" s="16"/>
      <c r="O29" s="16" t="s">
        <v>52</v>
      </c>
      <c r="P29" s="16"/>
      <c r="R29" s="16"/>
    </row>
    <row r="30" spans="1:18" s="174" customFormat="1" ht="21" customHeight="1" thickTop="1">
      <c r="B30" s="44">
        <v>2</v>
      </c>
      <c r="C30" s="41"/>
      <c r="D30" s="44">
        <v>4</v>
      </c>
      <c r="E30" s="16"/>
      <c r="F30" s="51">
        <v>2</v>
      </c>
      <c r="G30" s="16"/>
      <c r="H30" s="51">
        <v>1</v>
      </c>
      <c r="I30" s="16"/>
      <c r="J30" s="51">
        <v>2</v>
      </c>
      <c r="K30" s="16"/>
      <c r="L30" s="362"/>
      <c r="M30" s="16"/>
      <c r="N30" s="16"/>
      <c r="O30" s="16"/>
      <c r="P30" s="16"/>
      <c r="Q30" s="88"/>
      <c r="R30" s="16"/>
    </row>
    <row r="31" spans="1:18" s="174" customFormat="1" ht="21" customHeight="1"/>
    <row r="32" spans="1:18" s="174" customFormat="1" ht="21" customHeight="1"/>
    <row r="33" spans="1:24" s="174" customFormat="1" ht="27" customHeight="1">
      <c r="A33" s="199" t="s">
        <v>0</v>
      </c>
      <c r="B33" s="192"/>
      <c r="C33" s="192"/>
      <c r="D33" s="192"/>
      <c r="E33" s="192"/>
      <c r="F33" s="192"/>
      <c r="G33" s="192"/>
      <c r="H33" s="192"/>
      <c r="I33" s="192"/>
      <c r="J33" s="192"/>
      <c r="K33" s="192"/>
      <c r="L33" s="192"/>
      <c r="M33" s="192"/>
      <c r="N33" s="192"/>
      <c r="O33" s="192"/>
      <c r="P33" s="192"/>
      <c r="Q33" s="192"/>
      <c r="R33" s="192"/>
      <c r="S33" s="192"/>
      <c r="T33" s="192"/>
      <c r="U33" s="192"/>
      <c r="V33" s="192"/>
      <c r="W33" s="192"/>
      <c r="X33" s="192"/>
    </row>
    <row r="34" spans="1:24" s="174" customFormat="1">
      <c r="A34" s="174" t="s">
        <v>5</v>
      </c>
    </row>
    <row r="35" spans="1:24" s="174" customFormat="1"/>
    <row r="36" spans="1:24" s="174" customFormat="1">
      <c r="A36" s="174" t="s">
        <v>6</v>
      </c>
    </row>
    <row r="37" spans="1:24" s="174" customFormat="1"/>
    <row r="38" spans="1:24" s="174" customFormat="1">
      <c r="A38" s="174" t="s">
        <v>178</v>
      </c>
    </row>
    <row r="39" spans="1:24" s="174" customFormat="1">
      <c r="A39" s="174" t="s">
        <v>179</v>
      </c>
    </row>
    <row r="40" spans="1:24" s="174" customFormat="1" ht="21" customHeight="1" thickBot="1">
      <c r="A40" s="180" t="s">
        <v>1</v>
      </c>
    </row>
    <row r="41" spans="1:24" s="174" customFormat="1" ht="43.5" customHeight="1" thickTop="1">
      <c r="B41" s="187"/>
      <c r="C41" s="181"/>
      <c r="D41" s="185"/>
      <c r="E41" s="178"/>
      <c r="F41" s="177"/>
      <c r="L41" s="189"/>
      <c r="R41" s="189"/>
      <c r="S41" s="194"/>
    </row>
    <row r="42" spans="1:24" s="174" customFormat="1" ht="43.5" customHeight="1" thickBot="1">
      <c r="B42" s="188"/>
      <c r="C42" s="182"/>
      <c r="D42" s="186"/>
      <c r="E42" s="179"/>
      <c r="F42" s="177"/>
      <c r="L42" s="190"/>
      <c r="R42" s="190"/>
      <c r="S42" s="195"/>
    </row>
    <row r="43" spans="1:24" s="174" customFormat="1" ht="21" customHeight="1" thickTop="1"/>
    <row r="44" spans="1:24" s="174" customFormat="1" ht="21" customHeight="1">
      <c r="A44" s="174" t="s">
        <v>20</v>
      </c>
    </row>
    <row r="45" spans="1:24" s="174" customFormat="1" ht="26.25" customHeight="1">
      <c r="A45" s="174" t="s">
        <v>7</v>
      </c>
    </row>
    <row r="46" spans="1:24" s="174" customFormat="1" ht="30" customHeight="1">
      <c r="A46" s="174" t="s">
        <v>12</v>
      </c>
    </row>
    <row r="47" spans="1:24" s="174" customFormat="1" ht="30" customHeight="1"/>
    <row r="48" spans="1:24" s="174" customFormat="1" ht="14.25" customHeight="1"/>
    <row r="49" spans="1:18" s="174" customFormat="1" ht="23.25" customHeight="1" thickBot="1">
      <c r="G49" s="49">
        <v>1</v>
      </c>
      <c r="H49" s="40"/>
      <c r="I49" s="49">
        <v>1</v>
      </c>
      <c r="J49" s="171"/>
      <c r="K49" s="196">
        <v>1</v>
      </c>
      <c r="L49" s="63" t="str">
        <f>IF(K49="","",IF(K50="","",IF(K49/K50=(G49/G50)/(I49/I50),"J","L")))</f>
        <v>J</v>
      </c>
    </row>
    <row r="50" spans="1:18" s="174" customFormat="1" ht="23.25" customHeight="1" thickTop="1">
      <c r="G50" s="172">
        <v>4</v>
      </c>
      <c r="H50" s="40"/>
      <c r="I50" s="172">
        <v>2</v>
      </c>
      <c r="J50" s="171"/>
      <c r="K50" s="197">
        <v>2</v>
      </c>
      <c r="L50" s="171"/>
    </row>
    <row r="51" spans="1:18" s="174" customFormat="1" ht="21" customHeight="1">
      <c r="A51" s="174" t="s">
        <v>8</v>
      </c>
    </row>
    <row r="52" spans="1:18" s="174" customFormat="1" ht="21" customHeight="1">
      <c r="A52" s="174" t="s">
        <v>9</v>
      </c>
    </row>
    <row r="53" spans="1:18" s="174" customFormat="1" ht="21" customHeight="1">
      <c r="A53" s="174" t="s">
        <v>10</v>
      </c>
    </row>
    <row r="54" spans="1:18" s="174" customFormat="1" ht="21" customHeight="1">
      <c r="A54" s="174" t="s">
        <v>11</v>
      </c>
    </row>
    <row r="55" spans="1:18" s="174" customFormat="1" ht="61.5" customHeight="1"/>
    <row r="56" spans="1:18" s="174" customFormat="1" ht="21" customHeight="1" thickBot="1">
      <c r="B56" s="42">
        <v>1</v>
      </c>
      <c r="C56" s="41"/>
      <c r="D56" s="42">
        <v>1</v>
      </c>
      <c r="E56" s="16"/>
      <c r="F56" s="50">
        <v>1</v>
      </c>
      <c r="G56" s="53"/>
      <c r="H56" s="50">
        <v>2</v>
      </c>
      <c r="I56" s="16"/>
      <c r="J56" s="50">
        <v>2</v>
      </c>
      <c r="K56" s="16"/>
      <c r="L56" s="196">
        <v>1</v>
      </c>
      <c r="M56" s="63" t="str">
        <f>IF(L56="","",IF(L57="","",IF(L56/L57=(B56/B57)/(D56/D57),"J","L")))</f>
        <v>J</v>
      </c>
      <c r="N56" s="16"/>
      <c r="O56" s="16" t="s">
        <v>52</v>
      </c>
      <c r="P56" s="16"/>
      <c r="R56" s="16"/>
    </row>
    <row r="57" spans="1:18" s="174" customFormat="1" ht="21" customHeight="1" thickTop="1">
      <c r="B57" s="44">
        <v>4</v>
      </c>
      <c r="C57" s="41"/>
      <c r="D57" s="44">
        <v>2</v>
      </c>
      <c r="E57" s="16"/>
      <c r="F57" s="51">
        <v>4</v>
      </c>
      <c r="G57" s="16"/>
      <c r="H57" s="51">
        <v>1</v>
      </c>
      <c r="I57" s="16"/>
      <c r="J57" s="51">
        <v>4</v>
      </c>
      <c r="K57" s="16"/>
      <c r="L57" s="197">
        <v>2</v>
      </c>
      <c r="M57" s="16"/>
      <c r="N57" s="16"/>
      <c r="O57" s="16"/>
      <c r="P57" s="16"/>
      <c r="Q57" s="88"/>
      <c r="R57" s="16"/>
    </row>
    <row r="58" spans="1:18" s="174" customFormat="1" ht="21" customHeight="1"/>
    <row r="59" spans="1:18" s="174" customFormat="1" ht="38.25" customHeight="1"/>
    <row r="60" spans="1:18" s="174" customFormat="1">
      <c r="A60" s="193" t="s">
        <v>13</v>
      </c>
    </row>
    <row r="61" spans="1:18" s="174" customFormat="1">
      <c r="A61" s="193" t="s">
        <v>14</v>
      </c>
    </row>
    <row r="62" spans="1:18" s="174" customFormat="1">
      <c r="A62" s="193"/>
    </row>
    <row r="63" spans="1:18" s="174" customFormat="1"/>
    <row r="64" spans="1:18" s="174" customFormat="1"/>
    <row r="65" spans="4:12" s="174" customFormat="1"/>
    <row r="66" spans="4:12" s="174" customFormat="1"/>
    <row r="67" spans="4:12" s="174" customFormat="1" ht="34.5" customHeight="1"/>
    <row r="68" spans="4:12" s="174" customFormat="1" ht="30" customHeight="1"/>
    <row r="69" spans="4:12" s="174" customFormat="1" ht="30" customHeight="1"/>
    <row r="70" spans="4:12" s="174" customFormat="1" ht="30" customHeight="1"/>
    <row r="71" spans="4:12" s="174" customFormat="1" ht="14.25" customHeight="1"/>
    <row r="72" spans="4:12" s="174" customFormat="1" ht="23.25" customHeight="1">
      <c r="D72" s="63"/>
      <c r="E72" s="63"/>
      <c r="F72" s="63"/>
      <c r="G72" s="63"/>
      <c r="H72" s="63"/>
      <c r="I72" s="63"/>
      <c r="J72" s="63"/>
      <c r="K72" s="63"/>
      <c r="L72" s="63" t="str">
        <f>IF(K72="","",IF(K73="","",IF(K72/K73=(G72*I72)/(G73*I73),"J","L")))</f>
        <v/>
      </c>
    </row>
    <row r="73" spans="4:12" s="174" customFormat="1" ht="23.25" customHeight="1">
      <c r="E73" s="171"/>
      <c r="F73" s="171"/>
      <c r="G73" s="171"/>
      <c r="H73" s="171"/>
      <c r="I73" s="171"/>
      <c r="J73" s="171"/>
      <c r="K73" s="171"/>
      <c r="L73" s="171"/>
    </row>
    <row r="74" spans="4:12" s="174" customFormat="1"/>
    <row r="75" spans="4:12" s="174" customFormat="1"/>
    <row r="76" spans="4:12" s="174" customFormat="1"/>
    <row r="77" spans="4:12" s="174" customFormat="1"/>
    <row r="78" spans="4:12" s="174" customFormat="1"/>
    <row r="79" spans="4:12" s="174" customFormat="1"/>
    <row r="80" spans="4:12" s="174" customFormat="1"/>
    <row r="81" s="174" customFormat="1"/>
    <row r="82" s="174" customFormat="1"/>
    <row r="83" s="174" customFormat="1"/>
    <row r="84" s="174" customFormat="1"/>
    <row r="85" s="174" customFormat="1"/>
    <row r="86" s="174" customFormat="1"/>
    <row r="87" s="174" customFormat="1"/>
    <row r="88" s="174" customFormat="1"/>
    <row r="89" s="174" customFormat="1"/>
    <row r="90" s="174" customFormat="1"/>
    <row r="91" s="174" customFormat="1"/>
    <row r="92" s="174" customFormat="1"/>
    <row r="93" s="174" customFormat="1"/>
    <row r="94" s="174" customFormat="1"/>
    <row r="95" s="174" customFormat="1"/>
    <row r="96" s="174" customFormat="1"/>
    <row r="97" s="174" customFormat="1"/>
    <row r="98" s="174" customFormat="1"/>
    <row r="99" s="174" customFormat="1"/>
    <row r="100" s="174" customFormat="1"/>
    <row r="101" s="174" customFormat="1"/>
    <row r="102" s="174" customFormat="1"/>
    <row r="103" s="174" customFormat="1"/>
    <row r="104" s="174" customFormat="1"/>
    <row r="105" s="174" customFormat="1"/>
    <row r="106" s="174" customFormat="1"/>
    <row r="107" s="174" customFormat="1"/>
    <row r="108" s="174" customFormat="1"/>
    <row r="109" s="174" customFormat="1"/>
    <row r="110" s="174" customFormat="1"/>
    <row r="111" s="174" customFormat="1"/>
    <row r="112" s="174" customFormat="1"/>
    <row r="113" s="174" customFormat="1"/>
    <row r="114" s="174" customFormat="1"/>
    <row r="115" s="174" customFormat="1"/>
    <row r="116" s="174" customFormat="1"/>
    <row r="117" s="174" customFormat="1"/>
    <row r="118" s="174" customFormat="1"/>
    <row r="119" s="174" customFormat="1"/>
    <row r="120" s="174" customFormat="1"/>
    <row r="121" s="174" customFormat="1"/>
    <row r="122" s="174" customFormat="1"/>
    <row r="123" s="174" customFormat="1"/>
    <row r="124" s="174" customFormat="1"/>
    <row r="125" s="174" customFormat="1"/>
    <row r="126" s="174" customFormat="1"/>
    <row r="127" s="174" customFormat="1"/>
    <row r="128" s="174" customFormat="1"/>
    <row r="129" s="174" customFormat="1"/>
    <row r="130" s="174" customFormat="1"/>
    <row r="131" s="174" customFormat="1"/>
    <row r="132" s="174" customFormat="1"/>
    <row r="133" s="174" customFormat="1"/>
    <row r="134" s="174" customFormat="1"/>
    <row r="135" s="174" customFormat="1"/>
    <row r="136" s="174" customFormat="1"/>
    <row r="137" s="174" customFormat="1"/>
    <row r="138" s="174" customFormat="1"/>
    <row r="139" s="174" customFormat="1"/>
    <row r="140" s="174" customFormat="1"/>
    <row r="141" s="174" customFormat="1"/>
    <row r="142" s="174" customFormat="1"/>
    <row r="143" s="174" customFormat="1"/>
    <row r="144" s="174" customFormat="1"/>
    <row r="145" s="174" customFormat="1"/>
    <row r="146" s="174" customFormat="1"/>
    <row r="147" s="174" customFormat="1"/>
    <row r="148" s="174" customFormat="1"/>
  </sheetData>
  <sheetProtection password="C613" sheet="1" objects="1" scenarios="1"/>
  <mergeCells count="2">
    <mergeCell ref="K22:K23"/>
    <mergeCell ref="L29:L30"/>
  </mergeCells>
  <phoneticPr fontId="0" type="noConversion"/>
  <pageMargins left="0.75" right="0.75" top="1" bottom="1" header="0.5" footer="0.5"/>
  <headerFooter alignWithMargins="0"/>
  <drawing r:id="rId1"/>
  <legacyDrawing r:id="rId2"/>
</worksheet>
</file>

<file path=xl/worksheets/sheet2.xml><?xml version="1.0" encoding="utf-8"?>
<worksheet xmlns="http://schemas.openxmlformats.org/spreadsheetml/2006/main" xmlns:r="http://schemas.openxmlformats.org/officeDocument/2006/relationships">
  <dimension ref="A1:R131"/>
  <sheetViews>
    <sheetView workbookViewId="0"/>
  </sheetViews>
  <sheetFormatPr defaultRowHeight="15"/>
  <cols>
    <col min="1" max="1" width="2.25" style="4" customWidth="1"/>
    <col min="2" max="2" width="5.625" style="4" customWidth="1"/>
    <col min="3" max="3" width="6" style="4" customWidth="1"/>
    <col min="4" max="4" width="5.625" style="4" customWidth="1"/>
    <col min="5" max="5" width="6.25" style="4" customWidth="1"/>
    <col min="6" max="7" width="5.625" style="4" customWidth="1"/>
    <col min="8" max="8" width="8" style="4" customWidth="1"/>
    <col min="9" max="14" width="5.625" style="4" customWidth="1"/>
    <col min="15" max="15" width="5.125" style="4" customWidth="1"/>
    <col min="16" max="16" width="5.625" style="4" customWidth="1"/>
    <col min="17" max="17" width="3" style="4" customWidth="1"/>
    <col min="18" max="18" width="1.875" style="4" customWidth="1"/>
    <col min="19" max="19" width="5.625" style="4" customWidth="1"/>
    <col min="20" max="16384" width="9" style="4"/>
  </cols>
  <sheetData>
    <row r="1" spans="1:18" ht="7.5" customHeight="1">
      <c r="A1" s="14"/>
      <c r="B1" s="14"/>
      <c r="C1" s="14"/>
      <c r="D1" s="14"/>
      <c r="E1" s="14"/>
      <c r="F1" s="14"/>
      <c r="G1" s="14"/>
      <c r="H1" s="14"/>
      <c r="I1" s="14"/>
      <c r="J1" s="14"/>
      <c r="K1" s="14"/>
      <c r="L1" s="14"/>
      <c r="M1" s="14"/>
      <c r="N1" s="14"/>
      <c r="O1" s="14"/>
      <c r="P1" s="14"/>
      <c r="Q1" s="14"/>
      <c r="R1" s="14"/>
    </row>
    <row r="2" spans="1:18" ht="57.75" customHeight="1">
      <c r="A2" s="14"/>
      <c r="B2" s="15"/>
      <c r="C2" s="15"/>
      <c r="D2" s="15"/>
      <c r="E2" s="15"/>
      <c r="F2" s="15"/>
      <c r="G2" s="15"/>
      <c r="H2" s="15"/>
      <c r="I2" s="15"/>
      <c r="J2" s="15"/>
      <c r="K2" s="15"/>
      <c r="L2" s="15"/>
      <c r="M2" s="15"/>
      <c r="N2" s="15"/>
      <c r="O2" s="15"/>
      <c r="P2" s="15"/>
      <c r="Q2" s="15"/>
      <c r="R2" s="14"/>
    </row>
    <row r="3" spans="1:18" ht="6.75" customHeight="1">
      <c r="A3" s="14"/>
      <c r="B3" s="14"/>
      <c r="C3" s="14"/>
      <c r="D3" s="14"/>
      <c r="E3" s="14"/>
      <c r="F3" s="14"/>
      <c r="G3" s="14"/>
      <c r="H3" s="14"/>
      <c r="I3" s="14"/>
      <c r="J3" s="14"/>
      <c r="K3" s="14"/>
      <c r="L3" s="14"/>
      <c r="M3" s="14"/>
      <c r="N3" s="14"/>
      <c r="O3" s="14"/>
      <c r="P3" s="14"/>
      <c r="Q3" s="14"/>
      <c r="R3" s="14"/>
    </row>
    <row r="4" spans="1:18" ht="22.5">
      <c r="A4" s="14"/>
      <c r="B4" s="6" t="s">
        <v>113</v>
      </c>
      <c r="C4" s="5"/>
      <c r="D4" s="5"/>
      <c r="E4" s="5"/>
      <c r="F4" s="5"/>
      <c r="G4" s="5"/>
      <c r="H4" s="5"/>
      <c r="I4" s="5"/>
      <c r="J4" s="5"/>
      <c r="K4" s="5"/>
      <c r="L4" s="5"/>
      <c r="M4" s="5"/>
      <c r="N4" s="5"/>
      <c r="O4" s="5"/>
      <c r="P4" s="5"/>
      <c r="Q4" s="5"/>
      <c r="R4" s="14"/>
    </row>
    <row r="5" spans="1:18" ht="32.25" customHeight="1">
      <c r="A5" s="14"/>
      <c r="B5" s="18" t="s">
        <v>112</v>
      </c>
      <c r="C5" s="5"/>
      <c r="D5" s="5"/>
      <c r="E5" s="5"/>
      <c r="F5" s="5"/>
      <c r="G5" s="5"/>
      <c r="H5" s="5"/>
      <c r="I5" s="5"/>
      <c r="J5" s="5"/>
      <c r="K5" s="5"/>
      <c r="L5" s="5"/>
      <c r="M5" s="5"/>
      <c r="N5" s="5"/>
      <c r="O5" s="5"/>
      <c r="P5" s="5"/>
      <c r="Q5" s="5"/>
      <c r="R5" s="14"/>
    </row>
    <row r="6" spans="1:18" ht="32.25" customHeight="1">
      <c r="A6" s="14"/>
      <c r="B6" s="18" t="s">
        <v>114</v>
      </c>
      <c r="C6" s="5"/>
      <c r="D6" s="5"/>
      <c r="E6" s="5"/>
      <c r="F6" s="5"/>
      <c r="G6" s="5"/>
      <c r="H6" s="5"/>
      <c r="I6" s="5"/>
      <c r="J6" s="5"/>
      <c r="K6" s="5"/>
      <c r="L6" s="5"/>
      <c r="M6" s="5"/>
      <c r="N6" s="5"/>
      <c r="O6" s="5"/>
      <c r="P6" s="5"/>
      <c r="Q6" s="5"/>
      <c r="R6" s="14"/>
    </row>
    <row r="7" spans="1:18" ht="32.25" customHeight="1">
      <c r="A7" s="14"/>
      <c r="B7" s="18" t="s">
        <v>117</v>
      </c>
      <c r="C7" s="5"/>
      <c r="D7" s="5"/>
      <c r="E7" s="5"/>
      <c r="F7" s="5"/>
      <c r="G7" s="5"/>
      <c r="H7" s="5"/>
      <c r="I7" s="5"/>
      <c r="J7" s="5"/>
      <c r="K7" s="5"/>
      <c r="L7" s="5"/>
      <c r="M7" s="5"/>
      <c r="N7" s="5"/>
      <c r="O7" s="5"/>
      <c r="P7" s="5"/>
      <c r="Q7" s="5"/>
      <c r="R7" s="14"/>
    </row>
    <row r="8" spans="1:18" ht="32.25" customHeight="1">
      <c r="A8" s="14"/>
      <c r="B8" s="18" t="s">
        <v>118</v>
      </c>
      <c r="C8" s="5"/>
      <c r="D8" s="5"/>
      <c r="E8" s="5"/>
      <c r="F8" s="5"/>
      <c r="G8" s="5"/>
      <c r="H8" s="5"/>
      <c r="I8" s="5"/>
      <c r="J8" s="5"/>
      <c r="K8" s="5"/>
      <c r="L8" s="5"/>
      <c r="M8" s="5"/>
      <c r="N8" s="5"/>
      <c r="O8" s="5"/>
      <c r="P8" s="5"/>
      <c r="Q8" s="5"/>
      <c r="R8" s="14"/>
    </row>
    <row r="9" spans="1:18" ht="40.5">
      <c r="A9" s="14"/>
      <c r="B9" s="125" t="s">
        <v>119</v>
      </c>
      <c r="C9" s="126"/>
      <c r="D9" s="126"/>
      <c r="E9" s="126"/>
      <c r="F9" s="126"/>
      <c r="G9" s="126"/>
      <c r="H9" s="126"/>
      <c r="I9" s="126"/>
      <c r="J9" s="126"/>
      <c r="K9" s="126"/>
      <c r="L9" s="126"/>
      <c r="M9" s="126"/>
      <c r="N9" s="126"/>
      <c r="O9" s="126"/>
      <c r="P9" s="126"/>
      <c r="Q9" s="126"/>
      <c r="R9" s="14"/>
    </row>
    <row r="10" spans="1:18" ht="37.5">
      <c r="A10" s="14"/>
      <c r="B10" s="13" t="s">
        <v>42</v>
      </c>
      <c r="C10" s="9"/>
      <c r="D10" s="8"/>
      <c r="E10" s="23" t="s">
        <v>120</v>
      </c>
      <c r="F10" s="8"/>
      <c r="G10" s="8"/>
      <c r="H10" s="8"/>
      <c r="I10" s="8"/>
      <c r="J10" s="8"/>
      <c r="K10" s="8"/>
      <c r="L10" s="8"/>
      <c r="M10" s="8"/>
      <c r="N10" s="8"/>
      <c r="O10" s="8"/>
      <c r="P10" s="8"/>
      <c r="Q10" s="8"/>
      <c r="R10" s="14"/>
    </row>
    <row r="11" spans="1:18" ht="37.5">
      <c r="A11" s="14"/>
      <c r="B11" s="21" t="s">
        <v>121</v>
      </c>
      <c r="C11" s="19"/>
      <c r="D11" s="20"/>
      <c r="E11" s="8"/>
      <c r="F11" s="8"/>
      <c r="G11" s="8"/>
      <c r="H11" s="8"/>
      <c r="I11" s="8"/>
      <c r="J11" s="8"/>
      <c r="K11" s="8"/>
      <c r="L11" s="8"/>
      <c r="M11" s="8"/>
      <c r="N11" s="8"/>
      <c r="O11" s="8"/>
      <c r="P11" s="8"/>
      <c r="Q11" s="8"/>
      <c r="R11" s="14"/>
    </row>
    <row r="12" spans="1:18" ht="25.5" customHeight="1">
      <c r="A12" s="14"/>
      <c r="B12" s="22" t="s">
        <v>122</v>
      </c>
      <c r="C12" s="8"/>
      <c r="D12" s="8"/>
      <c r="E12" s="8"/>
      <c r="F12" s="8"/>
      <c r="G12" s="8"/>
      <c r="H12" s="8"/>
      <c r="I12" s="8"/>
      <c r="J12" s="8"/>
      <c r="K12" s="8"/>
      <c r="L12" s="8"/>
      <c r="M12" s="8"/>
      <c r="N12" s="8"/>
      <c r="O12" s="8"/>
      <c r="P12" s="8"/>
      <c r="Q12" s="8"/>
      <c r="R12" s="14"/>
    </row>
    <row r="13" spans="1:18" ht="25.5" customHeight="1">
      <c r="A13" s="14"/>
      <c r="B13" s="22" t="s">
        <v>123</v>
      </c>
      <c r="C13" s="8"/>
      <c r="D13" s="8"/>
      <c r="E13" s="8"/>
      <c r="F13" s="8"/>
      <c r="G13" s="8"/>
      <c r="H13" s="8"/>
      <c r="I13" s="8"/>
      <c r="J13" s="8"/>
      <c r="K13" s="8"/>
      <c r="L13" s="8"/>
      <c r="M13" s="8"/>
      <c r="N13" s="8"/>
      <c r="O13" s="8"/>
      <c r="P13" s="8"/>
      <c r="Q13" s="8"/>
      <c r="R13" s="14"/>
    </row>
    <row r="14" spans="1:18" ht="25.5" customHeight="1">
      <c r="A14" s="14"/>
      <c r="B14" s="127" t="s">
        <v>124</v>
      </c>
      <c r="C14" s="8"/>
      <c r="D14" s="8"/>
      <c r="E14" s="8"/>
      <c r="F14" s="8"/>
      <c r="G14" s="8"/>
      <c r="H14" s="8"/>
      <c r="I14" s="8"/>
      <c r="J14" s="8"/>
      <c r="K14" s="8"/>
      <c r="L14" s="8"/>
      <c r="M14" s="8"/>
      <c r="N14" s="8"/>
      <c r="O14" s="8"/>
      <c r="P14" s="8"/>
      <c r="Q14" s="8"/>
      <c r="R14" s="14"/>
    </row>
    <row r="15" spans="1:18" ht="25.5" customHeight="1">
      <c r="A15" s="14"/>
      <c r="B15" s="127" t="s">
        <v>125</v>
      </c>
      <c r="C15" s="8"/>
      <c r="D15" s="8"/>
      <c r="E15" s="8"/>
      <c r="F15" s="8"/>
      <c r="G15" s="8"/>
      <c r="H15" s="8"/>
      <c r="I15" s="8"/>
      <c r="J15" s="8"/>
      <c r="K15" s="8"/>
      <c r="L15" s="8"/>
      <c r="M15" s="8"/>
      <c r="N15" s="8"/>
      <c r="O15" s="8"/>
      <c r="P15" s="8"/>
      <c r="Q15" s="8"/>
      <c r="R15" s="14"/>
    </row>
    <row r="16" spans="1:18" ht="25.5" customHeight="1">
      <c r="A16" s="14"/>
      <c r="B16" s="22" t="s">
        <v>126</v>
      </c>
      <c r="C16" s="8"/>
      <c r="D16" s="8"/>
      <c r="E16" s="8"/>
      <c r="F16" s="8"/>
      <c r="G16" s="8"/>
      <c r="H16" s="8"/>
      <c r="I16" s="8"/>
      <c r="J16" s="8"/>
      <c r="K16" s="8"/>
      <c r="L16" s="8"/>
      <c r="M16" s="8"/>
      <c r="N16" s="8"/>
      <c r="O16" s="8"/>
      <c r="P16" s="8"/>
      <c r="Q16" s="8"/>
      <c r="R16" s="14"/>
    </row>
    <row r="17" spans="1:18" ht="32.25" customHeight="1">
      <c r="A17" s="14"/>
      <c r="B17" s="107" t="s">
        <v>127</v>
      </c>
      <c r="C17" s="19"/>
      <c r="D17" s="20"/>
      <c r="E17" s="8"/>
      <c r="F17" s="8"/>
      <c r="G17" s="8"/>
      <c r="H17" s="8"/>
      <c r="I17" s="8"/>
      <c r="J17" s="8"/>
      <c r="K17" s="8"/>
      <c r="L17" s="8"/>
      <c r="M17" s="8"/>
      <c r="N17" s="8"/>
      <c r="O17" s="8"/>
      <c r="P17" s="8"/>
      <c r="Q17" s="8"/>
      <c r="R17" s="14"/>
    </row>
    <row r="18" spans="1:18" ht="25.5" customHeight="1">
      <c r="A18" s="14"/>
      <c r="B18" s="24"/>
      <c r="C18" s="25"/>
      <c r="D18" s="25"/>
      <c r="E18" s="25"/>
      <c r="F18" s="25"/>
      <c r="G18" s="25"/>
      <c r="H18" s="25"/>
      <c r="I18" s="25"/>
      <c r="J18" s="25"/>
      <c r="K18" s="25"/>
      <c r="L18" s="25"/>
      <c r="M18" s="25"/>
      <c r="N18" s="25"/>
      <c r="O18" s="25"/>
      <c r="P18" s="8"/>
      <c r="Q18" s="8"/>
      <c r="R18" s="14"/>
    </row>
    <row r="19" spans="1:18" ht="27">
      <c r="A19" s="14"/>
      <c r="B19" s="107" t="s">
        <v>134</v>
      </c>
      <c r="C19" s="25"/>
      <c r="D19" s="25"/>
      <c r="E19" s="25"/>
      <c r="F19" s="25"/>
      <c r="G19" s="25"/>
      <c r="H19" s="25"/>
      <c r="I19" s="25"/>
      <c r="J19" s="25"/>
      <c r="K19" s="25"/>
      <c r="L19" s="25"/>
      <c r="M19" s="25"/>
      <c r="N19" s="25"/>
      <c r="O19" s="25"/>
      <c r="P19" s="8"/>
      <c r="Q19" s="8"/>
      <c r="R19" s="14"/>
    </row>
    <row r="20" spans="1:18" ht="23.25" customHeight="1">
      <c r="A20" s="14"/>
      <c r="B20" s="107" t="s">
        <v>135</v>
      </c>
      <c r="C20" s="25"/>
      <c r="D20" s="25"/>
      <c r="E20" s="25"/>
      <c r="F20" s="25"/>
      <c r="G20" s="25"/>
      <c r="H20" s="25"/>
      <c r="I20" s="25"/>
      <c r="J20" s="25"/>
      <c r="K20" s="25"/>
      <c r="L20" s="25"/>
      <c r="M20" s="25"/>
      <c r="N20" s="25"/>
      <c r="O20" s="25"/>
      <c r="P20" s="25"/>
      <c r="Q20" s="25"/>
      <c r="R20" s="14"/>
    </row>
    <row r="21" spans="1:18" ht="10.5" customHeight="1">
      <c r="A21" s="14"/>
      <c r="B21" s="107"/>
      <c r="C21" s="25"/>
      <c r="D21" s="25"/>
      <c r="E21" s="25"/>
      <c r="F21" s="25"/>
      <c r="G21" s="25"/>
      <c r="H21" s="25"/>
      <c r="I21" s="25"/>
      <c r="J21" s="25"/>
      <c r="K21" s="25"/>
      <c r="L21" s="25"/>
      <c r="M21" s="25"/>
      <c r="N21" s="25"/>
      <c r="O21" s="25"/>
      <c r="P21" s="25"/>
      <c r="Q21" s="25"/>
      <c r="R21" s="14"/>
    </row>
    <row r="22" spans="1:18" ht="12" customHeight="1">
      <c r="A22" s="14"/>
      <c r="B22" s="25"/>
      <c r="C22" s="25"/>
      <c r="D22" s="25"/>
      <c r="E22" s="25"/>
      <c r="F22" s="25"/>
      <c r="G22" s="107"/>
      <c r="H22" s="118" t="s">
        <v>98</v>
      </c>
      <c r="I22" s="25"/>
      <c r="J22" s="25"/>
      <c r="K22" s="25"/>
      <c r="L22" s="25"/>
      <c r="M22" s="25"/>
      <c r="N22" s="25"/>
      <c r="O22" s="25"/>
      <c r="P22" s="25"/>
      <c r="Q22" s="25"/>
      <c r="R22" s="14"/>
    </row>
    <row r="23" spans="1:18" ht="15" customHeight="1">
      <c r="A23" s="14"/>
      <c r="B23" s="25"/>
      <c r="C23" s="25"/>
      <c r="D23" s="25"/>
      <c r="E23" s="25"/>
      <c r="F23" s="25"/>
      <c r="G23" s="103" t="s">
        <v>97</v>
      </c>
      <c r="H23" s="108">
        <v>4</v>
      </c>
      <c r="I23" s="25"/>
      <c r="J23" s="25"/>
      <c r="K23" s="25"/>
      <c r="L23" s="25"/>
      <c r="M23" s="25"/>
      <c r="N23" s="25"/>
      <c r="O23" s="25"/>
      <c r="P23" s="25"/>
      <c r="Q23" s="25"/>
      <c r="R23" s="14"/>
    </row>
    <row r="24" spans="1:18" ht="28.5" customHeight="1" thickBot="1">
      <c r="A24" s="14"/>
      <c r="B24" s="25"/>
      <c r="C24" s="25"/>
      <c r="D24" s="25"/>
      <c r="E24" s="25"/>
      <c r="F24" s="25"/>
      <c r="G24" s="100">
        <v>4</v>
      </c>
      <c r="H24" s="101"/>
      <c r="I24" s="110">
        <v>1</v>
      </c>
      <c r="J24" s="101"/>
      <c r="K24" s="25"/>
      <c r="L24" s="25"/>
      <c r="M24" s="25"/>
      <c r="N24" s="25"/>
      <c r="O24" s="25"/>
      <c r="P24" s="25"/>
      <c r="Q24" s="25"/>
      <c r="R24" s="14"/>
    </row>
    <row r="25" spans="1:18" ht="28.5" customHeight="1" thickTop="1">
      <c r="A25" s="14"/>
      <c r="B25" s="25"/>
      <c r="C25" s="25"/>
      <c r="D25" s="25"/>
      <c r="E25" s="25"/>
      <c r="F25" s="25"/>
      <c r="G25" s="102">
        <v>8</v>
      </c>
      <c r="H25" s="101"/>
      <c r="I25" s="109">
        <v>2</v>
      </c>
      <c r="J25" s="101"/>
      <c r="K25" s="101"/>
      <c r="L25" s="25"/>
      <c r="M25" s="25"/>
      <c r="N25" s="25"/>
      <c r="O25" s="25"/>
      <c r="P25" s="25"/>
      <c r="Q25" s="25"/>
      <c r="R25" s="14"/>
    </row>
    <row r="26" spans="1:18" ht="14.25" customHeight="1">
      <c r="A26" s="14"/>
      <c r="B26" s="25"/>
      <c r="C26" s="25"/>
      <c r="D26" s="25"/>
      <c r="E26" s="25"/>
      <c r="F26" s="25"/>
      <c r="G26" s="104" t="s">
        <v>97</v>
      </c>
      <c r="H26" s="108">
        <v>4</v>
      </c>
      <c r="I26" s="25"/>
      <c r="J26" s="25"/>
      <c r="K26" s="101"/>
      <c r="L26" s="25"/>
      <c r="M26" s="25"/>
      <c r="N26" s="25"/>
      <c r="O26" s="25"/>
      <c r="P26" s="25"/>
      <c r="Q26" s="25"/>
      <c r="R26" s="14"/>
    </row>
    <row r="27" spans="1:18" ht="14.25" customHeight="1">
      <c r="A27" s="14"/>
      <c r="B27" s="25"/>
      <c r="C27" s="25"/>
      <c r="D27" s="25"/>
      <c r="E27" s="25"/>
      <c r="F27" s="25"/>
      <c r="G27" s="104"/>
      <c r="H27" s="118" t="s">
        <v>98</v>
      </c>
      <c r="I27" s="25"/>
      <c r="J27" s="25"/>
      <c r="K27" s="101"/>
      <c r="L27" s="25"/>
      <c r="M27" s="25"/>
      <c r="N27" s="25"/>
      <c r="O27" s="25"/>
      <c r="P27" s="25"/>
      <c r="Q27" s="25"/>
      <c r="R27" s="14"/>
    </row>
    <row r="28" spans="1:18" ht="9.75" customHeight="1">
      <c r="A28" s="14"/>
      <c r="B28" s="14"/>
      <c r="C28" s="14"/>
      <c r="D28" s="14"/>
      <c r="E28" s="14"/>
      <c r="F28" s="14"/>
      <c r="G28" s="14"/>
      <c r="H28" s="14"/>
      <c r="I28" s="14"/>
      <c r="J28" s="14"/>
      <c r="K28" s="14"/>
      <c r="L28" s="14"/>
      <c r="M28" s="14"/>
      <c r="N28" s="14"/>
      <c r="O28" s="14"/>
      <c r="P28" s="14"/>
      <c r="Q28" s="14"/>
      <c r="R28" s="14"/>
    </row>
    <row r="29" spans="1:18" ht="45.75" customHeight="1">
      <c r="A29" s="14"/>
      <c r="B29" s="10"/>
      <c r="C29" s="8"/>
      <c r="D29" s="8"/>
      <c r="E29" s="8"/>
      <c r="F29" s="8"/>
      <c r="G29" s="8"/>
      <c r="H29" s="8"/>
      <c r="I29" s="11"/>
      <c r="J29" s="8"/>
      <c r="K29" s="8"/>
      <c r="L29" s="8"/>
      <c r="M29" s="8"/>
      <c r="N29" s="8"/>
      <c r="O29" s="8"/>
      <c r="P29" s="8"/>
      <c r="Q29" s="8"/>
      <c r="R29" s="14"/>
    </row>
    <row r="30" spans="1:18" ht="17.25" customHeight="1">
      <c r="A30" s="14"/>
      <c r="B30" s="28" t="s">
        <v>44</v>
      </c>
      <c r="C30" s="8"/>
      <c r="D30" s="8"/>
      <c r="E30" s="8"/>
      <c r="F30" s="8"/>
      <c r="G30" s="8"/>
      <c r="H30" s="8"/>
      <c r="I30" s="8"/>
      <c r="J30" s="12"/>
      <c r="K30" s="8"/>
      <c r="L30" s="8"/>
      <c r="M30" s="8"/>
      <c r="N30" s="8"/>
      <c r="O30" s="8"/>
      <c r="P30" s="8"/>
      <c r="Q30" s="8"/>
      <c r="R30" s="14"/>
    </row>
    <row r="31" spans="1:18" ht="35.25" customHeight="1">
      <c r="A31" s="14"/>
      <c r="B31" s="124" t="s">
        <v>136</v>
      </c>
      <c r="C31" s="29"/>
      <c r="D31" s="29"/>
      <c r="E31" s="29"/>
      <c r="F31" s="29"/>
      <c r="G31" s="29"/>
      <c r="H31" s="29"/>
      <c r="I31" s="29"/>
      <c r="J31" s="30"/>
      <c r="K31" s="29"/>
      <c r="L31" s="29"/>
      <c r="M31" s="29"/>
      <c r="N31" s="29"/>
      <c r="O31" s="29"/>
      <c r="P31" s="29"/>
      <c r="Q31" s="29"/>
      <c r="R31" s="14"/>
    </row>
    <row r="32" spans="1:18" ht="35.25" customHeight="1">
      <c r="A32" s="14"/>
      <c r="B32" s="128" t="s">
        <v>137</v>
      </c>
      <c r="C32" s="29"/>
      <c r="D32" s="29"/>
      <c r="E32" s="29"/>
      <c r="F32" s="29"/>
      <c r="G32" s="29"/>
      <c r="H32" s="29"/>
      <c r="I32" s="29"/>
      <c r="J32" s="30"/>
      <c r="K32" s="29"/>
      <c r="L32" s="29"/>
      <c r="M32" s="29"/>
      <c r="N32" s="29"/>
      <c r="O32" s="29"/>
      <c r="P32" s="29"/>
      <c r="Q32" s="29"/>
      <c r="R32" s="14"/>
    </row>
    <row r="33" spans="1:18" ht="16.5" customHeight="1">
      <c r="A33" s="14"/>
      <c r="B33" s="111"/>
      <c r="C33" s="113" t="str">
        <f>IF(C34="","",IF(C34=2,"J","L"))</f>
        <v/>
      </c>
      <c r="D33" s="112"/>
      <c r="E33" s="112"/>
      <c r="F33" s="112"/>
      <c r="G33" s="112"/>
      <c r="H33" s="29"/>
      <c r="I33" s="112"/>
      <c r="J33" s="107"/>
      <c r="K33" s="113" t="str">
        <f>IF(K34="","",IF(K34=3,"J","L"))</f>
        <v/>
      </c>
      <c r="L33" s="25"/>
      <c r="M33" s="25"/>
      <c r="N33" s="112"/>
      <c r="O33" s="112"/>
      <c r="P33" s="112"/>
      <c r="Q33" s="112"/>
      <c r="R33" s="14"/>
    </row>
    <row r="34" spans="1:18" ht="18.75" customHeight="1">
      <c r="A34" s="14" t="s">
        <v>31</v>
      </c>
      <c r="B34" s="103" t="s">
        <v>97</v>
      </c>
      <c r="C34" s="123"/>
      <c r="D34" s="25"/>
      <c r="E34" s="8"/>
      <c r="F34" s="8"/>
      <c r="G34" s="8"/>
      <c r="H34" s="122" t="s">
        <v>32</v>
      </c>
      <c r="I34" s="8"/>
      <c r="J34" s="103" t="s">
        <v>97</v>
      </c>
      <c r="K34" s="123"/>
      <c r="L34" s="25"/>
      <c r="M34" s="25"/>
      <c r="N34" s="8"/>
      <c r="O34" s="8"/>
      <c r="P34" s="8"/>
      <c r="Q34" s="8"/>
      <c r="R34" s="14"/>
    </row>
    <row r="35" spans="1:18" ht="28.5" customHeight="1" thickBot="1">
      <c r="A35" s="14"/>
      <c r="B35" s="100">
        <v>6</v>
      </c>
      <c r="C35" s="120" t="s">
        <v>98</v>
      </c>
      <c r="D35" s="114"/>
      <c r="E35" s="116" t="str">
        <f>IF(D35="","",IF(D35=B35/2,"J","L"))</f>
        <v/>
      </c>
      <c r="F35" s="117" t="s">
        <v>52</v>
      </c>
      <c r="G35" s="8"/>
      <c r="H35" s="29"/>
      <c r="I35" s="8"/>
      <c r="J35" s="100">
        <v>9</v>
      </c>
      <c r="K35" s="120" t="s">
        <v>98</v>
      </c>
      <c r="L35" s="114"/>
      <c r="M35" s="116" t="str">
        <f>IF(L35="","",IF(L35=J35/3,"J","L"))</f>
        <v/>
      </c>
      <c r="N35" s="117" t="s">
        <v>52</v>
      </c>
      <c r="O35" s="8"/>
      <c r="P35" s="8"/>
      <c r="Q35" s="8"/>
      <c r="R35" s="14"/>
    </row>
    <row r="36" spans="1:18" ht="28.5" customHeight="1" thickTop="1">
      <c r="A36" s="14"/>
      <c r="B36" s="102">
        <v>8</v>
      </c>
      <c r="C36" s="119" t="s">
        <v>98</v>
      </c>
      <c r="D36" s="115"/>
      <c r="E36" s="116" t="str">
        <f>IF(D36="","",IF(D36=B36/2,"J","L"))</f>
        <v/>
      </c>
      <c r="F36" s="8"/>
      <c r="G36" s="8"/>
      <c r="H36" s="29"/>
      <c r="I36" s="8"/>
      <c r="J36" s="102">
        <v>12</v>
      </c>
      <c r="K36" s="119" t="s">
        <v>98</v>
      </c>
      <c r="L36" s="115"/>
      <c r="M36" s="116" t="str">
        <f>IF(L36="","",IF(L36=J36/3,"J","L"))</f>
        <v/>
      </c>
      <c r="N36" s="8"/>
      <c r="O36" s="8"/>
      <c r="P36" s="8"/>
      <c r="Q36" s="8"/>
      <c r="R36" s="14"/>
    </row>
    <row r="37" spans="1:18" ht="17.25" customHeight="1">
      <c r="A37" s="14"/>
      <c r="B37" s="104" t="s">
        <v>97</v>
      </c>
      <c r="C37" s="123"/>
      <c r="D37" s="25"/>
      <c r="E37" s="8"/>
      <c r="F37" s="8"/>
      <c r="G37" s="8"/>
      <c r="H37" s="29"/>
      <c r="I37" s="8"/>
      <c r="J37" s="121" t="s">
        <v>97</v>
      </c>
      <c r="K37" s="123"/>
      <c r="L37" s="25"/>
      <c r="M37" s="25"/>
      <c r="N37" s="8"/>
      <c r="O37" s="8"/>
      <c r="P37" s="8"/>
      <c r="Q37" s="8"/>
      <c r="R37" s="14"/>
    </row>
    <row r="38" spans="1:18" ht="18" customHeight="1">
      <c r="A38" s="14"/>
      <c r="B38" s="8"/>
      <c r="C38" s="113" t="str">
        <f>IF(C37="","",IF(C37=2,"J","L"))</f>
        <v/>
      </c>
      <c r="D38" s="8"/>
      <c r="E38" s="8"/>
      <c r="F38" s="8"/>
      <c r="G38" s="8"/>
      <c r="H38" s="29"/>
      <c r="I38" s="8"/>
      <c r="J38" s="104"/>
      <c r="K38" s="113" t="str">
        <f>IF(K37="","",IF(K37=3,"J","L"))</f>
        <v/>
      </c>
      <c r="L38" s="25"/>
      <c r="M38" s="25"/>
      <c r="N38" s="8"/>
      <c r="O38" s="8"/>
      <c r="P38" s="8"/>
      <c r="Q38" s="8"/>
      <c r="R38" s="14"/>
    </row>
    <row r="39" spans="1:18" ht="16.5">
      <c r="A39" s="14"/>
      <c r="B39" s="8"/>
      <c r="C39" s="8"/>
      <c r="D39" s="8"/>
      <c r="E39" s="8"/>
      <c r="F39" s="8" t="s">
        <v>99</v>
      </c>
      <c r="G39" s="8"/>
      <c r="H39" s="29"/>
      <c r="I39" s="11"/>
      <c r="J39" s="8"/>
      <c r="K39" s="8"/>
      <c r="L39" s="8"/>
      <c r="M39" s="8"/>
      <c r="N39" s="8" t="s">
        <v>99</v>
      </c>
      <c r="O39" s="8"/>
      <c r="P39" s="8"/>
      <c r="Q39" s="8"/>
      <c r="R39" s="14"/>
    </row>
    <row r="40" spans="1:18">
      <c r="A40" s="14"/>
      <c r="B40" s="29"/>
      <c r="C40" s="29"/>
      <c r="D40" s="29"/>
      <c r="E40" s="29"/>
      <c r="F40" s="29"/>
      <c r="G40" s="29"/>
      <c r="H40" s="29"/>
      <c r="I40" s="29"/>
      <c r="J40" s="29"/>
      <c r="K40" s="29"/>
      <c r="L40" s="29"/>
      <c r="M40" s="29"/>
      <c r="N40" s="29"/>
      <c r="O40" s="29"/>
      <c r="P40" s="29"/>
      <c r="Q40" s="29"/>
      <c r="R40" s="14"/>
    </row>
    <row r="41" spans="1:18" ht="16.5" customHeight="1">
      <c r="A41" s="14"/>
      <c r="B41" s="111"/>
      <c r="C41" s="113" t="str">
        <f>IF(C42="","",IF(C42=4,"J","L"))</f>
        <v/>
      </c>
      <c r="D41" s="112"/>
      <c r="E41" s="112"/>
      <c r="F41" s="112"/>
      <c r="G41" s="112"/>
      <c r="H41" s="29"/>
      <c r="I41" s="112"/>
      <c r="J41" s="107"/>
      <c r="K41" s="113" t="str">
        <f>IF(K42="","",IF(K42=4,"J","L"))</f>
        <v/>
      </c>
      <c r="L41" s="25"/>
      <c r="M41" s="25"/>
      <c r="N41" s="112"/>
      <c r="O41" s="112"/>
      <c r="P41" s="112"/>
      <c r="Q41" s="112"/>
      <c r="R41" s="14"/>
    </row>
    <row r="42" spans="1:18" ht="18.75" customHeight="1">
      <c r="A42" s="14" t="s">
        <v>33</v>
      </c>
      <c r="B42" s="103" t="s">
        <v>97</v>
      </c>
      <c r="C42" s="123"/>
      <c r="D42" s="25"/>
      <c r="E42" s="8"/>
      <c r="F42" s="8"/>
      <c r="G42" s="8"/>
      <c r="H42" s="122" t="s">
        <v>34</v>
      </c>
      <c r="I42" s="8"/>
      <c r="J42" s="103" t="s">
        <v>97</v>
      </c>
      <c r="K42" s="123"/>
      <c r="L42" s="25"/>
      <c r="M42" s="25"/>
      <c r="N42" s="8"/>
      <c r="O42" s="8"/>
      <c r="P42" s="8"/>
      <c r="Q42" s="8"/>
      <c r="R42" s="14"/>
    </row>
    <row r="43" spans="1:18" ht="28.5" customHeight="1" thickBot="1">
      <c r="A43" s="14"/>
      <c r="B43" s="100">
        <v>8</v>
      </c>
      <c r="C43" s="120" t="s">
        <v>98</v>
      </c>
      <c r="D43" s="114"/>
      <c r="E43" s="116" t="str">
        <f>IF(D43="","",IF(D43=B43/4,"J","L"))</f>
        <v/>
      </c>
      <c r="F43" s="117" t="s">
        <v>52</v>
      </c>
      <c r="G43" s="8"/>
      <c r="H43" s="29"/>
      <c r="I43" s="8"/>
      <c r="J43" s="100">
        <v>16</v>
      </c>
      <c r="K43" s="120" t="s">
        <v>98</v>
      </c>
      <c r="L43" s="114"/>
      <c r="M43" s="116" t="str">
        <f>IF(L43="","",IF(L43=J43/4,"J","L"))</f>
        <v/>
      </c>
      <c r="N43" s="117" t="s">
        <v>52</v>
      </c>
      <c r="O43" s="8"/>
      <c r="P43" s="8"/>
      <c r="Q43" s="8"/>
      <c r="R43" s="14"/>
    </row>
    <row r="44" spans="1:18" ht="28.5" customHeight="1" thickTop="1">
      <c r="A44" s="14"/>
      <c r="B44" s="102">
        <v>12</v>
      </c>
      <c r="C44" s="119" t="s">
        <v>98</v>
      </c>
      <c r="D44" s="115"/>
      <c r="E44" s="116" t="str">
        <f>IF(D44="","",IF(D44=B44/4,"J","L"))</f>
        <v/>
      </c>
      <c r="F44" s="8"/>
      <c r="G44" s="8"/>
      <c r="H44" s="29"/>
      <c r="I44" s="8"/>
      <c r="J44" s="102">
        <v>20</v>
      </c>
      <c r="K44" s="119" t="s">
        <v>98</v>
      </c>
      <c r="L44" s="115"/>
      <c r="M44" s="116" t="str">
        <f>IF(L44="","",IF(L44=J44/4,"J","L"))</f>
        <v/>
      </c>
      <c r="N44" s="8"/>
      <c r="O44" s="8"/>
      <c r="P44" s="8"/>
      <c r="Q44" s="8"/>
      <c r="R44" s="14"/>
    </row>
    <row r="45" spans="1:18" ht="17.25" customHeight="1">
      <c r="A45" s="14"/>
      <c r="B45" s="104" t="s">
        <v>97</v>
      </c>
      <c r="C45" s="123"/>
      <c r="D45" s="25"/>
      <c r="E45" s="8"/>
      <c r="F45" s="8"/>
      <c r="G45" s="8"/>
      <c r="H45" s="29"/>
      <c r="I45" s="8"/>
      <c r="J45" s="121" t="s">
        <v>97</v>
      </c>
      <c r="K45" s="123"/>
      <c r="L45" s="25"/>
      <c r="M45" s="25"/>
      <c r="N45" s="8"/>
      <c r="O45" s="8"/>
      <c r="P45" s="8"/>
      <c r="Q45" s="8"/>
      <c r="R45" s="14"/>
    </row>
    <row r="46" spans="1:18" ht="18" customHeight="1">
      <c r="A46" s="14"/>
      <c r="B46" s="8"/>
      <c r="C46" s="113" t="str">
        <f>IF(C45="","",IF(C45=4,"J","L"))</f>
        <v/>
      </c>
      <c r="D46" s="8"/>
      <c r="E46" s="8"/>
      <c r="F46" s="8"/>
      <c r="G46" s="8"/>
      <c r="H46" s="29"/>
      <c r="I46" s="8"/>
      <c r="J46" s="104"/>
      <c r="K46" s="113" t="str">
        <f>IF(K45="","",IF(K45=4,"J","L"))</f>
        <v/>
      </c>
      <c r="L46" s="25"/>
      <c r="M46" s="25"/>
      <c r="N46" s="8"/>
      <c r="O46" s="8"/>
      <c r="P46" s="8"/>
      <c r="Q46" s="8"/>
      <c r="R46" s="14"/>
    </row>
    <row r="47" spans="1:18" ht="16.5">
      <c r="A47" s="14"/>
      <c r="B47" s="8"/>
      <c r="C47" s="8"/>
      <c r="D47" s="8"/>
      <c r="E47" s="8"/>
      <c r="F47" s="8" t="s">
        <v>99</v>
      </c>
      <c r="G47" s="8"/>
      <c r="H47" s="29"/>
      <c r="I47" s="11"/>
      <c r="J47" s="8"/>
      <c r="K47" s="8"/>
      <c r="L47" s="8"/>
      <c r="M47" s="8"/>
      <c r="N47" s="8"/>
      <c r="O47" s="8"/>
      <c r="P47" s="8"/>
      <c r="Q47" s="8"/>
      <c r="R47" s="14"/>
    </row>
    <row r="48" spans="1:18">
      <c r="A48" s="14"/>
      <c r="B48" s="29"/>
      <c r="C48" s="29"/>
      <c r="D48" s="29"/>
      <c r="E48" s="29"/>
      <c r="F48" s="29"/>
      <c r="G48" s="29"/>
      <c r="H48" s="29"/>
      <c r="I48" s="29"/>
      <c r="J48" s="29"/>
      <c r="K48" s="29"/>
      <c r="L48" s="29"/>
      <c r="M48" s="29"/>
      <c r="N48" s="29"/>
      <c r="O48" s="29"/>
      <c r="P48" s="29"/>
      <c r="Q48" s="29"/>
      <c r="R48" s="14"/>
    </row>
    <row r="49" spans="1:18" ht="16.5" customHeight="1">
      <c r="A49" s="14"/>
      <c r="B49" s="111"/>
      <c r="C49" s="113" t="str">
        <f>IF(C50="","",IF(C50=5,"J","L"))</f>
        <v/>
      </c>
      <c r="D49" s="112"/>
      <c r="E49" s="112"/>
      <c r="F49" s="112"/>
      <c r="G49" s="112"/>
      <c r="H49" s="29"/>
      <c r="I49" s="112"/>
      <c r="J49" s="107"/>
      <c r="K49" s="113" t="str">
        <f>IF(K50="","",IF(K50=6,"J","L"))</f>
        <v/>
      </c>
      <c r="L49" s="25"/>
      <c r="M49" s="25"/>
      <c r="N49" s="112"/>
      <c r="O49" s="112"/>
      <c r="P49" s="112"/>
      <c r="Q49" s="112"/>
      <c r="R49" s="14"/>
    </row>
    <row r="50" spans="1:18" ht="18.75" customHeight="1">
      <c r="A50" s="14" t="s">
        <v>35</v>
      </c>
      <c r="B50" s="103" t="s">
        <v>97</v>
      </c>
      <c r="C50" s="123"/>
      <c r="D50" s="25"/>
      <c r="E50" s="8"/>
      <c r="F50" s="8"/>
      <c r="G50" s="8"/>
      <c r="H50" s="122" t="s">
        <v>36</v>
      </c>
      <c r="I50" s="8"/>
      <c r="J50" s="103" t="s">
        <v>97</v>
      </c>
      <c r="K50" s="123"/>
      <c r="L50" s="25"/>
      <c r="M50" s="25"/>
      <c r="N50" s="8"/>
      <c r="O50" s="8"/>
      <c r="P50" s="8"/>
      <c r="Q50" s="8"/>
      <c r="R50" s="14"/>
    </row>
    <row r="51" spans="1:18" ht="28.5" customHeight="1" thickBot="1">
      <c r="A51" s="14"/>
      <c r="B51" s="100">
        <v>5</v>
      </c>
      <c r="C51" s="120" t="s">
        <v>98</v>
      </c>
      <c r="D51" s="114"/>
      <c r="E51" s="116" t="str">
        <f>IF(D51="","",IF(D51=B51/5,"J","L"))</f>
        <v/>
      </c>
      <c r="F51" s="8"/>
      <c r="G51" s="8"/>
      <c r="H51" s="29"/>
      <c r="I51" s="8"/>
      <c r="J51" s="100">
        <v>12</v>
      </c>
      <c r="K51" s="120" t="s">
        <v>98</v>
      </c>
      <c r="L51" s="114"/>
      <c r="M51" s="116" t="str">
        <f>IF(L51="","",IF(L51=J51/6,"J","L"))</f>
        <v/>
      </c>
      <c r="N51" s="8"/>
      <c r="O51" s="8"/>
      <c r="P51" s="8"/>
      <c r="Q51" s="8"/>
      <c r="R51" s="14"/>
    </row>
    <row r="52" spans="1:18" ht="28.5" customHeight="1" thickTop="1">
      <c r="A52" s="14"/>
      <c r="B52" s="102">
        <v>10</v>
      </c>
      <c r="C52" s="119" t="s">
        <v>98</v>
      </c>
      <c r="D52" s="115"/>
      <c r="E52" s="116" t="str">
        <f>IF(D52="","",IF(D52=B52/5,"J","L"))</f>
        <v/>
      </c>
      <c r="F52" s="8"/>
      <c r="G52" s="8"/>
      <c r="H52" s="29"/>
      <c r="I52" s="8"/>
      <c r="J52" s="102">
        <v>18</v>
      </c>
      <c r="K52" s="119" t="s">
        <v>98</v>
      </c>
      <c r="L52" s="115"/>
      <c r="M52" s="116" t="str">
        <f>IF(L52="","",IF(L52=J52/6,"J","L"))</f>
        <v/>
      </c>
      <c r="N52" s="8"/>
      <c r="O52" s="8"/>
      <c r="P52" s="8"/>
      <c r="Q52" s="8"/>
      <c r="R52" s="14"/>
    </row>
    <row r="53" spans="1:18" ht="17.25" customHeight="1">
      <c r="A53" s="14"/>
      <c r="B53" s="104" t="s">
        <v>97</v>
      </c>
      <c r="C53" s="123"/>
      <c r="D53" s="25"/>
      <c r="E53" s="8"/>
      <c r="F53" s="8"/>
      <c r="G53" s="8"/>
      <c r="H53" s="29"/>
      <c r="I53" s="8"/>
      <c r="J53" s="121" t="s">
        <v>97</v>
      </c>
      <c r="K53" s="123"/>
      <c r="L53" s="25"/>
      <c r="M53" s="25"/>
      <c r="N53" s="8"/>
      <c r="O53" s="8"/>
      <c r="P53" s="8"/>
      <c r="Q53" s="8"/>
      <c r="R53" s="14"/>
    </row>
    <row r="54" spans="1:18" ht="18" customHeight="1">
      <c r="A54" s="14"/>
      <c r="B54" s="8"/>
      <c r="C54" s="113" t="str">
        <f>IF(C53="","",IF(C53=5,"J","L"))</f>
        <v/>
      </c>
      <c r="D54" s="8"/>
      <c r="E54" s="8"/>
      <c r="F54" s="8"/>
      <c r="G54" s="8"/>
      <c r="H54" s="29"/>
      <c r="I54" s="8"/>
      <c r="J54" s="104"/>
      <c r="K54" s="113" t="str">
        <f>IF(K53="","",IF(K53=6,"J","L"))</f>
        <v/>
      </c>
      <c r="L54" s="25"/>
      <c r="M54" s="25"/>
      <c r="N54" s="8"/>
      <c r="O54" s="8"/>
      <c r="P54" s="8"/>
      <c r="Q54" s="8"/>
      <c r="R54" s="14"/>
    </row>
    <row r="55" spans="1:18" ht="16.5">
      <c r="A55" s="14"/>
      <c r="B55" s="8"/>
      <c r="C55" s="8"/>
      <c r="D55" s="8"/>
      <c r="E55" s="8"/>
      <c r="F55" s="8"/>
      <c r="G55" s="8"/>
      <c r="H55" s="29"/>
      <c r="I55" s="11"/>
      <c r="J55" s="8"/>
      <c r="K55" s="8"/>
      <c r="L55" s="8"/>
      <c r="M55" s="8"/>
      <c r="N55" s="8"/>
      <c r="O55" s="8"/>
      <c r="P55" s="8"/>
      <c r="Q55" s="8"/>
      <c r="R55" s="14"/>
    </row>
    <row r="56" spans="1:18">
      <c r="A56" s="14"/>
      <c r="B56" s="29"/>
      <c r="C56" s="29"/>
      <c r="D56" s="29"/>
      <c r="E56" s="29"/>
      <c r="F56" s="29"/>
      <c r="G56" s="29"/>
      <c r="H56" s="29"/>
      <c r="I56" s="29"/>
      <c r="J56" s="29"/>
      <c r="K56" s="29"/>
      <c r="L56" s="29"/>
      <c r="M56" s="29"/>
      <c r="N56" s="29"/>
      <c r="O56" s="29"/>
      <c r="P56" s="29"/>
      <c r="Q56" s="29"/>
      <c r="R56" s="14"/>
    </row>
    <row r="57" spans="1:18" ht="16.5" customHeight="1">
      <c r="A57" s="14"/>
      <c r="B57" s="111"/>
      <c r="C57" s="113" t="str">
        <f>IF(C58="","",IF(C58=4,"J","L"))</f>
        <v/>
      </c>
      <c r="D57" s="112"/>
      <c r="E57" s="112"/>
      <c r="F57" s="112"/>
      <c r="G57" s="112"/>
      <c r="H57" s="29"/>
      <c r="I57" s="112"/>
      <c r="J57" s="107"/>
      <c r="K57" s="113" t="str">
        <f>IF(K58="","",IF(K58=7,"J","L"))</f>
        <v/>
      </c>
      <c r="L57" s="25"/>
      <c r="M57" s="25"/>
      <c r="N57" s="112"/>
      <c r="O57" s="112"/>
      <c r="P57" s="112"/>
      <c r="Q57" s="112"/>
      <c r="R57" s="14"/>
    </row>
    <row r="58" spans="1:18" ht="18.75" customHeight="1">
      <c r="A58" s="14" t="s">
        <v>37</v>
      </c>
      <c r="B58" s="103" t="s">
        <v>97</v>
      </c>
      <c r="C58" s="123"/>
      <c r="D58" s="25"/>
      <c r="E58" s="8"/>
      <c r="F58" s="8"/>
      <c r="G58" s="8"/>
      <c r="H58" s="122" t="s">
        <v>38</v>
      </c>
      <c r="I58" s="8"/>
      <c r="J58" s="103" t="s">
        <v>97</v>
      </c>
      <c r="K58" s="123"/>
      <c r="L58" s="25"/>
      <c r="M58" s="25"/>
      <c r="N58" s="8"/>
      <c r="O58" s="8"/>
      <c r="P58" s="8"/>
      <c r="Q58" s="8"/>
      <c r="R58" s="14"/>
    </row>
    <row r="59" spans="1:18" ht="28.5" customHeight="1" thickBot="1">
      <c r="A59" s="14"/>
      <c r="B59" s="100">
        <v>20</v>
      </c>
      <c r="C59" s="120" t="s">
        <v>98</v>
      </c>
      <c r="D59" s="114"/>
      <c r="E59" s="116" t="str">
        <f>IF(D59="","",IF(D59=B59/4,"J","L"))</f>
        <v/>
      </c>
      <c r="F59" s="8"/>
      <c r="G59" s="8"/>
      <c r="H59" s="29"/>
      <c r="I59" s="8"/>
      <c r="J59" s="100">
        <v>21</v>
      </c>
      <c r="K59" s="120" t="s">
        <v>98</v>
      </c>
      <c r="L59" s="114"/>
      <c r="M59" s="116" t="str">
        <f>IF(L59="","",IF(L59=J59/7,"J","L"))</f>
        <v/>
      </c>
      <c r="N59" s="8"/>
      <c r="O59" s="8"/>
      <c r="P59" s="8"/>
      <c r="Q59" s="8"/>
      <c r="R59" s="14"/>
    </row>
    <row r="60" spans="1:18" ht="28.5" customHeight="1" thickTop="1">
      <c r="A60" s="14"/>
      <c r="B60" s="102">
        <v>24</v>
      </c>
      <c r="C60" s="119" t="s">
        <v>98</v>
      </c>
      <c r="D60" s="115"/>
      <c r="E60" s="116" t="str">
        <f>IF(D60="","",IF(D60=B60/4,"J","L"))</f>
        <v/>
      </c>
      <c r="F60" s="8"/>
      <c r="G60" s="8"/>
      <c r="H60" s="29"/>
      <c r="I60" s="8"/>
      <c r="J60" s="102">
        <v>28</v>
      </c>
      <c r="K60" s="119" t="s">
        <v>98</v>
      </c>
      <c r="L60" s="115"/>
      <c r="M60" s="116" t="str">
        <f>IF(L60="","",IF(L60=J60/7,"J","L"))</f>
        <v/>
      </c>
      <c r="N60" s="8"/>
      <c r="O60" s="8"/>
      <c r="P60" s="8"/>
      <c r="Q60" s="8"/>
      <c r="R60" s="14"/>
    </row>
    <row r="61" spans="1:18" ht="17.25" customHeight="1">
      <c r="A61" s="14"/>
      <c r="B61" s="104" t="s">
        <v>97</v>
      </c>
      <c r="C61" s="123"/>
      <c r="D61" s="25"/>
      <c r="E61" s="8"/>
      <c r="F61" s="8"/>
      <c r="G61" s="8"/>
      <c r="H61" s="29"/>
      <c r="I61" s="8"/>
      <c r="J61" s="121" t="s">
        <v>97</v>
      </c>
      <c r="K61" s="123"/>
      <c r="L61" s="25"/>
      <c r="M61" s="25"/>
      <c r="N61" s="8"/>
      <c r="O61" s="8"/>
      <c r="P61" s="8"/>
      <c r="Q61" s="8"/>
      <c r="R61" s="14"/>
    </row>
    <row r="62" spans="1:18" ht="18" customHeight="1">
      <c r="A62" s="14"/>
      <c r="B62" s="8"/>
      <c r="C62" s="113" t="str">
        <f>IF(C61="","",IF(C61=4,"J","L"))</f>
        <v/>
      </c>
      <c r="D62" s="8"/>
      <c r="E62" s="8"/>
      <c r="F62" s="8"/>
      <c r="G62" s="8"/>
      <c r="H62" s="29"/>
      <c r="I62" s="8"/>
      <c r="J62" s="104"/>
      <c r="K62" s="113" t="str">
        <f>IF(K61="","",IF(K61=7,"J","L"))</f>
        <v/>
      </c>
      <c r="L62" s="25"/>
      <c r="M62" s="25"/>
      <c r="N62" s="8"/>
      <c r="O62" s="8"/>
      <c r="P62" s="8"/>
      <c r="Q62" s="8"/>
      <c r="R62" s="14"/>
    </row>
    <row r="63" spans="1:18" ht="16.5">
      <c r="A63" s="14"/>
      <c r="B63" s="8"/>
      <c r="C63" s="8"/>
      <c r="D63" s="8"/>
      <c r="E63" s="8"/>
      <c r="F63" s="8"/>
      <c r="G63" s="8"/>
      <c r="H63" s="29"/>
      <c r="I63" s="11"/>
      <c r="J63" s="8"/>
      <c r="K63" s="8"/>
      <c r="L63" s="8"/>
      <c r="M63" s="8"/>
      <c r="N63" s="8"/>
      <c r="O63" s="8"/>
      <c r="P63" s="8"/>
      <c r="Q63" s="8"/>
      <c r="R63" s="14"/>
    </row>
    <row r="64" spans="1:18">
      <c r="A64" s="14"/>
      <c r="B64" s="29"/>
      <c r="C64" s="29"/>
      <c r="D64" s="29"/>
      <c r="E64" s="29"/>
      <c r="F64" s="29"/>
      <c r="G64" s="29"/>
      <c r="H64" s="29"/>
      <c r="I64" s="29"/>
      <c r="J64" s="29"/>
      <c r="K64" s="29"/>
      <c r="L64" s="29"/>
      <c r="M64" s="29"/>
      <c r="N64" s="29"/>
      <c r="O64" s="29"/>
      <c r="P64" s="29"/>
      <c r="Q64" s="29"/>
      <c r="R64" s="14"/>
    </row>
    <row r="65" spans="1:18" ht="16.5" customHeight="1">
      <c r="A65" s="14"/>
      <c r="B65" s="111"/>
      <c r="C65" s="113" t="str">
        <f>IF(C66="","",IF(C66=10,"J","L"))</f>
        <v/>
      </c>
      <c r="D65" s="112"/>
      <c r="E65" s="112"/>
      <c r="F65" s="112"/>
      <c r="G65" s="112"/>
      <c r="H65" s="29"/>
      <c r="I65" s="112"/>
      <c r="J65" s="107"/>
      <c r="K65" s="113" t="str">
        <f>IF(K66="","",IF(K66=8,"J","L"))</f>
        <v/>
      </c>
      <c r="L65" s="25"/>
      <c r="M65" s="25"/>
      <c r="N65" s="112"/>
      <c r="O65" s="112"/>
      <c r="P65" s="112"/>
      <c r="Q65" s="112"/>
      <c r="R65" s="14"/>
    </row>
    <row r="66" spans="1:18" ht="18.75" customHeight="1">
      <c r="A66" s="14" t="s">
        <v>39</v>
      </c>
      <c r="B66" s="103" t="s">
        <v>97</v>
      </c>
      <c r="C66" s="123"/>
      <c r="D66" s="25"/>
      <c r="E66" s="8"/>
      <c r="F66" s="8"/>
      <c r="G66" s="8"/>
      <c r="H66" s="122" t="s">
        <v>40</v>
      </c>
      <c r="I66" s="8"/>
      <c r="J66" s="103" t="s">
        <v>97</v>
      </c>
      <c r="K66" s="123"/>
      <c r="L66" s="25"/>
      <c r="M66" s="25"/>
      <c r="N66" s="8"/>
      <c r="O66" s="8"/>
      <c r="P66" s="8"/>
      <c r="Q66" s="8"/>
      <c r="R66" s="14"/>
    </row>
    <row r="67" spans="1:18" ht="28.5" customHeight="1" thickBot="1">
      <c r="A67" s="14"/>
      <c r="B67" s="100">
        <v>40</v>
      </c>
      <c r="C67" s="120" t="s">
        <v>98</v>
      </c>
      <c r="D67" s="114"/>
      <c r="E67" s="116" t="str">
        <f>IF(D67="","",IF(D67=B67/10,"J","L"))</f>
        <v/>
      </c>
      <c r="F67" s="8"/>
      <c r="G67" s="8"/>
      <c r="H67" s="29"/>
      <c r="I67" s="8"/>
      <c r="J67" s="100">
        <v>32</v>
      </c>
      <c r="K67" s="120" t="s">
        <v>98</v>
      </c>
      <c r="L67" s="114"/>
      <c r="M67" s="116" t="str">
        <f>IF(L67="","",IF(L67=J67/8,"J","L"))</f>
        <v/>
      </c>
      <c r="N67" s="8"/>
      <c r="O67" s="8"/>
      <c r="P67" s="8"/>
      <c r="Q67" s="8"/>
      <c r="R67" s="14"/>
    </row>
    <row r="68" spans="1:18" ht="28.5" customHeight="1" thickTop="1">
      <c r="A68" s="14"/>
      <c r="B68" s="102">
        <v>50</v>
      </c>
      <c r="C68" s="119" t="s">
        <v>98</v>
      </c>
      <c r="D68" s="115"/>
      <c r="E68" s="116" t="str">
        <f>IF(D68="","",IF(D68=B68/10,"J","L"))</f>
        <v/>
      </c>
      <c r="F68" s="8"/>
      <c r="G68" s="8"/>
      <c r="H68" s="29"/>
      <c r="I68" s="8"/>
      <c r="J68" s="102">
        <v>40</v>
      </c>
      <c r="K68" s="119" t="s">
        <v>98</v>
      </c>
      <c r="L68" s="115"/>
      <c r="M68" s="116" t="str">
        <f>IF(L68="","",IF(L68=J68/8,"J","L"))</f>
        <v/>
      </c>
      <c r="N68" s="8"/>
      <c r="O68" s="8"/>
      <c r="P68" s="8"/>
      <c r="Q68" s="8"/>
      <c r="R68" s="14"/>
    </row>
    <row r="69" spans="1:18" ht="17.25" customHeight="1">
      <c r="A69" s="14"/>
      <c r="B69" s="104" t="s">
        <v>97</v>
      </c>
      <c r="C69" s="123"/>
      <c r="D69" s="25"/>
      <c r="E69" s="8"/>
      <c r="F69" s="8"/>
      <c r="G69" s="8"/>
      <c r="H69" s="29"/>
      <c r="I69" s="8"/>
      <c r="J69" s="121" t="s">
        <v>97</v>
      </c>
      <c r="K69" s="123"/>
      <c r="L69" s="25"/>
      <c r="M69" s="25"/>
      <c r="N69" s="8"/>
      <c r="O69" s="8"/>
      <c r="P69" s="8"/>
      <c r="Q69" s="8"/>
      <c r="R69" s="14"/>
    </row>
    <row r="70" spans="1:18" ht="18" customHeight="1">
      <c r="A70" s="14"/>
      <c r="B70" s="8"/>
      <c r="C70" s="113" t="str">
        <f>IF(C69="","",IF(C69=10,"J","L"))</f>
        <v/>
      </c>
      <c r="D70" s="8"/>
      <c r="E70" s="8" t="s">
        <v>99</v>
      </c>
      <c r="F70" s="8"/>
      <c r="G70" s="8"/>
      <c r="H70" s="29"/>
      <c r="I70" s="8"/>
      <c r="J70" s="104"/>
      <c r="K70" s="113" t="str">
        <f>IF(K69="","",IF(K69=8,"J","L"))</f>
        <v/>
      </c>
      <c r="L70" s="25"/>
      <c r="M70" s="25"/>
      <c r="N70" s="8"/>
      <c r="O70" s="8"/>
      <c r="P70" s="8"/>
      <c r="Q70" s="8"/>
      <c r="R70" s="14"/>
    </row>
    <row r="71" spans="1:18" ht="16.5">
      <c r="A71" s="14"/>
      <c r="B71" s="8"/>
      <c r="C71" s="8"/>
      <c r="D71" s="8"/>
      <c r="E71" s="8"/>
      <c r="F71" s="8"/>
      <c r="G71" s="8"/>
      <c r="H71" s="29"/>
      <c r="I71" s="11"/>
      <c r="J71" s="8"/>
      <c r="K71" s="8"/>
      <c r="L71" s="8"/>
      <c r="M71" s="8"/>
      <c r="N71" s="8"/>
      <c r="O71" s="8"/>
      <c r="P71" s="8"/>
      <c r="Q71" s="8"/>
      <c r="R71" s="14"/>
    </row>
    <row r="72" spans="1:18">
      <c r="A72" s="14"/>
      <c r="B72" s="29"/>
      <c r="C72" s="29"/>
      <c r="D72" s="29"/>
      <c r="E72" s="29"/>
      <c r="F72" s="29"/>
      <c r="G72" s="29"/>
      <c r="H72" s="29"/>
      <c r="I72" s="29"/>
      <c r="J72" s="29"/>
      <c r="K72" s="29"/>
      <c r="L72" s="29"/>
      <c r="M72" s="29"/>
      <c r="N72" s="29"/>
      <c r="O72" s="29"/>
      <c r="P72" s="29"/>
      <c r="Q72" s="29"/>
      <c r="R72" s="14"/>
    </row>
    <row r="73" spans="1:18" ht="16.5" customHeight="1">
      <c r="A73" s="14"/>
      <c r="B73" s="111"/>
      <c r="C73" s="113" t="str">
        <f>IF(C74="","",IF(C74=7,"J","L"))</f>
        <v/>
      </c>
      <c r="D73" s="112"/>
      <c r="E73" s="112"/>
      <c r="F73" s="112"/>
      <c r="G73" s="112"/>
      <c r="H73" s="29"/>
      <c r="I73" s="112"/>
      <c r="J73" s="107"/>
      <c r="K73" s="113" t="str">
        <f>IF(K74="","",IF(K74=9,"J","L"))</f>
        <v/>
      </c>
      <c r="L73" s="25"/>
      <c r="M73" s="25"/>
      <c r="N73" s="112"/>
      <c r="O73" s="112"/>
      <c r="P73" s="112"/>
      <c r="Q73" s="112"/>
      <c r="R73" s="14"/>
    </row>
    <row r="74" spans="1:18" ht="18.75" customHeight="1">
      <c r="A74" s="14" t="s">
        <v>100</v>
      </c>
      <c r="B74" s="103" t="s">
        <v>97</v>
      </c>
      <c r="C74" s="123"/>
      <c r="D74" s="25"/>
      <c r="E74" s="8"/>
      <c r="F74" s="8"/>
      <c r="G74" s="8"/>
      <c r="H74" s="122">
        <v>12</v>
      </c>
      <c r="I74" s="8"/>
      <c r="J74" s="103" t="s">
        <v>97</v>
      </c>
      <c r="K74" s="123"/>
      <c r="L74" s="25"/>
      <c r="M74" s="25"/>
      <c r="N74" s="8"/>
      <c r="O74" s="8"/>
      <c r="P74" s="8"/>
      <c r="Q74" s="8"/>
      <c r="R74" s="14"/>
    </row>
    <row r="75" spans="1:18" ht="28.5" customHeight="1" thickBot="1">
      <c r="A75" s="14"/>
      <c r="B75" s="100">
        <v>49</v>
      </c>
      <c r="C75" s="120" t="s">
        <v>98</v>
      </c>
      <c r="D75" s="114"/>
      <c r="E75" s="116" t="str">
        <f>IF(D75="","",IF(D75=B75/7,"J","L"))</f>
        <v/>
      </c>
      <c r="F75" s="8"/>
      <c r="G75" s="8"/>
      <c r="H75" s="29"/>
      <c r="I75" s="8"/>
      <c r="J75" s="100">
        <v>36</v>
      </c>
      <c r="K75" s="120" t="s">
        <v>98</v>
      </c>
      <c r="L75" s="114"/>
      <c r="M75" s="116" t="str">
        <f>IF(L75="","",IF(L75=J75/9,"J","L"))</f>
        <v/>
      </c>
      <c r="N75" s="8"/>
      <c r="O75" s="8"/>
      <c r="P75" s="8"/>
      <c r="Q75" s="8"/>
      <c r="R75" s="14"/>
    </row>
    <row r="76" spans="1:18" ht="28.5" customHeight="1" thickTop="1">
      <c r="A76" s="14"/>
      <c r="B76" s="102">
        <v>56</v>
      </c>
      <c r="C76" s="119" t="s">
        <v>98</v>
      </c>
      <c r="D76" s="115"/>
      <c r="E76" s="116" t="str">
        <f>IF(D76="","",IF(D76=B76/7,"J","L"))</f>
        <v/>
      </c>
      <c r="F76" s="8"/>
      <c r="G76" s="8"/>
      <c r="H76" s="29"/>
      <c r="I76" s="8"/>
      <c r="J76" s="102">
        <v>45</v>
      </c>
      <c r="K76" s="119" t="s">
        <v>98</v>
      </c>
      <c r="L76" s="115"/>
      <c r="M76" s="116" t="str">
        <f>IF(L76="","",IF(L76=J76/9,"J","L"))</f>
        <v/>
      </c>
      <c r="N76" s="8"/>
      <c r="O76" s="8"/>
      <c r="P76" s="8"/>
      <c r="Q76" s="8"/>
      <c r="R76" s="14"/>
    </row>
    <row r="77" spans="1:18" ht="17.25" customHeight="1">
      <c r="A77" s="14"/>
      <c r="B77" s="104" t="s">
        <v>97</v>
      </c>
      <c r="C77" s="123"/>
      <c r="D77" s="25"/>
      <c r="E77" s="8"/>
      <c r="F77" s="8"/>
      <c r="G77" s="8"/>
      <c r="H77" s="29"/>
      <c r="I77" s="8"/>
      <c r="J77" s="121" t="s">
        <v>97</v>
      </c>
      <c r="K77" s="123"/>
      <c r="L77" s="25"/>
      <c r="M77" s="25"/>
      <c r="N77" s="8"/>
      <c r="O77" s="8"/>
      <c r="P77" s="8"/>
      <c r="Q77" s="8"/>
      <c r="R77" s="14"/>
    </row>
    <row r="78" spans="1:18" ht="18" customHeight="1">
      <c r="A78" s="14"/>
      <c r="B78" s="8"/>
      <c r="C78" s="113" t="str">
        <f>IF(C77="","",IF(C77=7,"J","L"))</f>
        <v/>
      </c>
      <c r="D78" s="8"/>
      <c r="E78" s="8"/>
      <c r="F78" s="8"/>
      <c r="G78" s="8"/>
      <c r="H78" s="29"/>
      <c r="I78" s="8"/>
      <c r="J78" s="104"/>
      <c r="K78" s="113" t="str">
        <f>IF(K77="","",IF(K77=9,"J","L"))</f>
        <v/>
      </c>
      <c r="L78" s="25"/>
      <c r="M78" s="25"/>
      <c r="N78" s="8"/>
      <c r="O78" s="8"/>
      <c r="P78" s="8"/>
      <c r="Q78" s="8"/>
      <c r="R78" s="14"/>
    </row>
    <row r="79" spans="1:18" ht="16.5">
      <c r="A79" s="14"/>
      <c r="B79" s="8"/>
      <c r="C79" s="8"/>
      <c r="D79" s="8"/>
      <c r="E79" s="8"/>
      <c r="F79" s="8"/>
      <c r="G79" s="8"/>
      <c r="H79" s="29"/>
      <c r="I79" s="11"/>
      <c r="J79" s="8"/>
      <c r="K79" s="8"/>
      <c r="L79" s="8"/>
      <c r="M79" s="8"/>
      <c r="N79" s="8"/>
      <c r="O79" s="8"/>
      <c r="P79" s="8"/>
      <c r="Q79" s="8"/>
      <c r="R79" s="14"/>
    </row>
    <row r="80" spans="1:18">
      <c r="A80" s="14"/>
      <c r="B80" s="29"/>
      <c r="C80" s="29"/>
      <c r="D80" s="29"/>
      <c r="E80" s="29"/>
      <c r="F80" s="29"/>
      <c r="G80" s="29"/>
      <c r="H80" s="29"/>
      <c r="I80" s="29"/>
      <c r="J80" s="29"/>
      <c r="K80" s="29"/>
      <c r="L80" s="29"/>
      <c r="M80" s="29"/>
      <c r="N80" s="29"/>
      <c r="O80" s="29"/>
      <c r="P80" s="29"/>
      <c r="Q80" s="29"/>
      <c r="R80" s="14"/>
    </row>
    <row r="81" spans="1:18" ht="16.5" customHeight="1">
      <c r="A81" s="14"/>
      <c r="B81" s="111"/>
      <c r="C81" s="113" t="str">
        <f>IF(C82="","",IF(C82=6,"J","L"))</f>
        <v/>
      </c>
      <c r="D81" s="112"/>
      <c r="E81" s="112"/>
      <c r="F81" s="112"/>
      <c r="G81" s="112"/>
      <c r="H81" s="29"/>
      <c r="I81" s="112"/>
      <c r="J81" s="107"/>
      <c r="K81" s="113" t="str">
        <f>IF(K82="","",IF(K82=3,"J","L"))</f>
        <v/>
      </c>
      <c r="L81" s="25"/>
      <c r="M81" s="25"/>
      <c r="N81" s="112"/>
      <c r="O81" s="112"/>
      <c r="P81" s="112"/>
      <c r="Q81" s="112"/>
      <c r="R81" s="14"/>
    </row>
    <row r="82" spans="1:18" ht="18.75" customHeight="1">
      <c r="A82" s="14" t="s">
        <v>101</v>
      </c>
      <c r="B82" s="103" t="s">
        <v>97</v>
      </c>
      <c r="C82" s="123"/>
      <c r="D82" s="25"/>
      <c r="E82" s="8"/>
      <c r="F82" s="8"/>
      <c r="G82" s="8"/>
      <c r="H82" s="122" t="s">
        <v>102</v>
      </c>
      <c r="I82" s="8"/>
      <c r="J82" s="103" t="s">
        <v>97</v>
      </c>
      <c r="K82" s="123"/>
      <c r="L82" s="25"/>
      <c r="M82" s="25"/>
      <c r="N82" s="8"/>
      <c r="O82" s="8"/>
      <c r="P82" s="8"/>
      <c r="Q82" s="8"/>
      <c r="R82" s="14"/>
    </row>
    <row r="83" spans="1:18" ht="28.5" customHeight="1" thickBot="1">
      <c r="A83" s="14"/>
      <c r="B83" s="100">
        <v>30</v>
      </c>
      <c r="C83" s="120" t="s">
        <v>98</v>
      </c>
      <c r="D83" s="114"/>
      <c r="E83" s="116" t="str">
        <f>IF(D83="","",IF(D83=B83/6,"J","L"))</f>
        <v/>
      </c>
      <c r="F83" s="8"/>
      <c r="G83" s="8"/>
      <c r="H83" s="29"/>
      <c r="I83" s="8"/>
      <c r="J83" s="100">
        <v>9</v>
      </c>
      <c r="K83" s="120" t="s">
        <v>98</v>
      </c>
      <c r="L83" s="114"/>
      <c r="M83" s="116" t="str">
        <f>IF(L83="","",IF(L83=J83/3,"J","L"))</f>
        <v/>
      </c>
      <c r="N83" s="8"/>
      <c r="O83" s="8"/>
      <c r="P83" s="8"/>
      <c r="Q83" s="8"/>
      <c r="R83" s="14"/>
    </row>
    <row r="84" spans="1:18" ht="28.5" customHeight="1" thickTop="1">
      <c r="A84" s="14"/>
      <c r="B84" s="102">
        <v>42</v>
      </c>
      <c r="C84" s="119" t="s">
        <v>98</v>
      </c>
      <c r="D84" s="115"/>
      <c r="E84" s="116" t="str">
        <f>IF(D84="","",IF(D84=B84/6,"J","L"))</f>
        <v/>
      </c>
      <c r="F84" s="8"/>
      <c r="G84" s="8"/>
      <c r="H84" s="29"/>
      <c r="I84" s="8"/>
      <c r="J84" s="102">
        <v>24</v>
      </c>
      <c r="K84" s="119" t="s">
        <v>98</v>
      </c>
      <c r="L84" s="115"/>
      <c r="M84" s="116" t="str">
        <f>IF(L84="","",IF(L84=J84/3,"J","L"))</f>
        <v/>
      </c>
      <c r="N84" s="8"/>
      <c r="O84" s="8"/>
      <c r="P84" s="8"/>
      <c r="Q84" s="8"/>
      <c r="R84" s="14"/>
    </row>
    <row r="85" spans="1:18" ht="17.25" customHeight="1">
      <c r="A85" s="14"/>
      <c r="B85" s="104" t="s">
        <v>97</v>
      </c>
      <c r="C85" s="123"/>
      <c r="D85" s="25"/>
      <c r="E85" s="8"/>
      <c r="F85" s="8"/>
      <c r="G85" s="8"/>
      <c r="H85" s="29"/>
      <c r="I85" s="8"/>
      <c r="J85" s="121" t="s">
        <v>97</v>
      </c>
      <c r="K85" s="123"/>
      <c r="L85" s="25"/>
      <c r="M85" s="25"/>
      <c r="N85" s="8"/>
      <c r="O85" s="8"/>
      <c r="P85" s="8"/>
      <c r="Q85" s="8"/>
      <c r="R85" s="14"/>
    </row>
    <row r="86" spans="1:18" ht="18" customHeight="1">
      <c r="A86" s="14"/>
      <c r="B86" s="8"/>
      <c r="C86" s="113" t="str">
        <f>IF(C85="","",IF(C85=6,"J","L"))</f>
        <v/>
      </c>
      <c r="D86" s="8"/>
      <c r="E86" s="8"/>
      <c r="F86" s="8"/>
      <c r="G86" s="8"/>
      <c r="H86" s="29"/>
      <c r="I86" s="8"/>
      <c r="J86" s="104"/>
      <c r="K86" s="113" t="str">
        <f>IF(K85="","",IF(K85=3,"J","L"))</f>
        <v/>
      </c>
      <c r="L86" s="25"/>
      <c r="M86" s="25"/>
      <c r="N86" s="8"/>
      <c r="O86" s="8"/>
      <c r="P86" s="8"/>
      <c r="Q86" s="8"/>
      <c r="R86" s="14"/>
    </row>
    <row r="87" spans="1:18" ht="16.5">
      <c r="A87" s="14"/>
      <c r="B87" s="8"/>
      <c r="C87" s="8"/>
      <c r="D87" s="8"/>
      <c r="E87" s="8"/>
      <c r="F87" s="8"/>
      <c r="G87" s="8"/>
      <c r="H87" s="29"/>
      <c r="I87" s="11"/>
      <c r="J87" s="8"/>
      <c r="K87" s="8"/>
      <c r="L87" s="8"/>
      <c r="M87" s="8"/>
      <c r="N87" s="8"/>
      <c r="O87" s="8"/>
      <c r="P87" s="8"/>
      <c r="Q87" s="8"/>
      <c r="R87" s="14"/>
    </row>
    <row r="88" spans="1:18">
      <c r="A88" s="14"/>
      <c r="B88" s="29"/>
      <c r="C88" s="29"/>
      <c r="D88" s="29"/>
      <c r="E88" s="29"/>
      <c r="F88" s="29"/>
      <c r="G88" s="29"/>
      <c r="H88" s="29"/>
      <c r="I88" s="29"/>
      <c r="J88" s="29"/>
      <c r="K88" s="29"/>
      <c r="L88" s="29"/>
      <c r="M88" s="29"/>
      <c r="N88" s="29"/>
      <c r="O88" s="29"/>
      <c r="P88" s="29"/>
      <c r="Q88" s="29"/>
      <c r="R88" s="14"/>
    </row>
    <row r="89" spans="1:18" ht="16.5" customHeight="1">
      <c r="A89" s="14"/>
      <c r="B89" s="111"/>
      <c r="C89" s="113" t="str">
        <f>IF(C90="","",IF(C90=4,"J","L"))</f>
        <v/>
      </c>
      <c r="D89" s="112"/>
      <c r="E89" s="112"/>
      <c r="F89" s="112"/>
      <c r="G89" s="112"/>
      <c r="H89" s="29"/>
      <c r="I89" s="112"/>
      <c r="J89" s="107"/>
      <c r="K89" s="113" t="str">
        <f>IF(K90="","",IF(K90=7,"J","L"))</f>
        <v/>
      </c>
      <c r="L89" s="25"/>
      <c r="M89" s="25"/>
      <c r="N89" s="112"/>
      <c r="O89" s="112"/>
      <c r="P89" s="112"/>
      <c r="Q89" s="112"/>
      <c r="R89" s="14"/>
    </row>
    <row r="90" spans="1:18" ht="18.75" customHeight="1">
      <c r="A90" s="14" t="s">
        <v>103</v>
      </c>
      <c r="B90" s="103" t="s">
        <v>97</v>
      </c>
      <c r="C90" s="123"/>
      <c r="D90" s="25"/>
      <c r="E90" s="8"/>
      <c r="F90" s="8"/>
      <c r="G90" s="8"/>
      <c r="H90" s="122" t="s">
        <v>104</v>
      </c>
      <c r="I90" s="8"/>
      <c r="J90" s="103" t="s">
        <v>97</v>
      </c>
      <c r="K90" s="123"/>
      <c r="L90" s="25"/>
      <c r="M90" s="25"/>
      <c r="N90" s="8"/>
      <c r="O90" s="8"/>
      <c r="P90" s="8"/>
      <c r="Q90" s="8"/>
      <c r="R90" s="14"/>
    </row>
    <row r="91" spans="1:18" ht="28.5" customHeight="1" thickBot="1">
      <c r="A91" s="14"/>
      <c r="B91" s="100">
        <v>12</v>
      </c>
      <c r="C91" s="120" t="s">
        <v>98</v>
      </c>
      <c r="D91" s="114"/>
      <c r="E91" s="116" t="str">
        <f>IF(D91="","",IF(D91=B91/4,"J","L"))</f>
        <v/>
      </c>
      <c r="F91" s="8"/>
      <c r="G91" s="8"/>
      <c r="H91" s="29"/>
      <c r="I91" s="8"/>
      <c r="J91" s="100">
        <v>21</v>
      </c>
      <c r="K91" s="120" t="s">
        <v>98</v>
      </c>
      <c r="L91" s="114"/>
      <c r="M91" s="116" t="str">
        <f>IF(L91="","",IF(L91=J91/7,"J","L"))</f>
        <v/>
      </c>
      <c r="N91" s="8"/>
      <c r="O91" s="8"/>
      <c r="P91" s="8"/>
      <c r="Q91" s="8"/>
      <c r="R91" s="14"/>
    </row>
    <row r="92" spans="1:18" ht="28.5" customHeight="1" thickTop="1">
      <c r="A92" s="14"/>
      <c r="B92" s="102">
        <v>44</v>
      </c>
      <c r="C92" s="119" t="s">
        <v>98</v>
      </c>
      <c r="D92" s="115"/>
      <c r="E92" s="116" t="str">
        <f>IF(D92="","",IF(D92=B92/4,"J","L"))</f>
        <v/>
      </c>
      <c r="F92" s="8"/>
      <c r="G92" s="8"/>
      <c r="H92" s="29"/>
      <c r="I92" s="8"/>
      <c r="J92" s="102">
        <v>49</v>
      </c>
      <c r="K92" s="119" t="s">
        <v>98</v>
      </c>
      <c r="L92" s="115"/>
      <c r="M92" s="116" t="str">
        <f>IF(L92="","",IF(L92=J92/7,"J","L"))</f>
        <v/>
      </c>
      <c r="N92" s="8"/>
      <c r="O92" s="8"/>
      <c r="P92" s="8"/>
      <c r="Q92" s="8"/>
      <c r="R92" s="14"/>
    </row>
    <row r="93" spans="1:18" ht="17.25" customHeight="1">
      <c r="A93" s="14"/>
      <c r="B93" s="104" t="s">
        <v>97</v>
      </c>
      <c r="C93" s="123"/>
      <c r="D93" s="25"/>
      <c r="E93" s="8"/>
      <c r="F93" s="8"/>
      <c r="G93" s="8"/>
      <c r="H93" s="29"/>
      <c r="I93" s="8"/>
      <c r="J93" s="121" t="s">
        <v>97</v>
      </c>
      <c r="K93" s="123"/>
      <c r="L93" s="25"/>
      <c r="M93" s="25"/>
      <c r="N93" s="8"/>
      <c r="O93" s="8"/>
      <c r="P93" s="8"/>
      <c r="Q93" s="8"/>
      <c r="R93" s="14"/>
    </row>
    <row r="94" spans="1:18" ht="18" customHeight="1">
      <c r="A94" s="14"/>
      <c r="B94" s="8"/>
      <c r="C94" s="113" t="str">
        <f>IF(C93="","",IF(C93=4,"J","L"))</f>
        <v/>
      </c>
      <c r="D94" s="8"/>
      <c r="E94" s="8"/>
      <c r="F94" s="8"/>
      <c r="G94" s="8"/>
      <c r="H94" s="29"/>
      <c r="I94" s="8"/>
      <c r="J94" s="104"/>
      <c r="K94" s="113" t="str">
        <f>IF(K93="","",IF(K93=7,"J","L"))</f>
        <v/>
      </c>
      <c r="L94" s="25"/>
      <c r="M94" s="25"/>
      <c r="N94" s="8"/>
      <c r="O94" s="8"/>
      <c r="P94" s="8"/>
      <c r="Q94" s="8"/>
      <c r="R94" s="14"/>
    </row>
    <row r="95" spans="1:18" ht="16.5">
      <c r="A95" s="14"/>
      <c r="B95" s="8"/>
      <c r="C95" s="8"/>
      <c r="D95" s="8"/>
      <c r="E95" s="8"/>
      <c r="F95" s="8"/>
      <c r="G95" s="8"/>
      <c r="H95" s="29"/>
      <c r="I95" s="11"/>
      <c r="J95" s="8"/>
      <c r="K95" s="8"/>
      <c r="L95" s="8"/>
      <c r="M95" s="8"/>
      <c r="N95" s="8"/>
      <c r="O95" s="8"/>
      <c r="P95" s="8"/>
      <c r="Q95" s="8"/>
      <c r="R95" s="14"/>
    </row>
    <row r="96" spans="1:18">
      <c r="A96" s="14"/>
      <c r="B96" s="29"/>
      <c r="C96" s="29"/>
      <c r="D96" s="29"/>
      <c r="E96" s="29"/>
      <c r="F96" s="29"/>
      <c r="G96" s="29"/>
      <c r="H96" s="29"/>
      <c r="I96" s="29"/>
      <c r="J96" s="29"/>
      <c r="K96" s="29"/>
      <c r="L96" s="29"/>
      <c r="M96" s="29"/>
      <c r="N96" s="29"/>
      <c r="O96" s="29"/>
      <c r="P96" s="29"/>
      <c r="Q96" s="29"/>
      <c r="R96" s="14"/>
    </row>
    <row r="97" spans="1:18" ht="16.5" customHeight="1">
      <c r="A97" s="14"/>
      <c r="B97" s="111"/>
      <c r="C97" s="113" t="str">
        <f>IF(C98="","",IF(C98=6,"J","L"))</f>
        <v/>
      </c>
      <c r="D97" s="112"/>
      <c r="E97" s="112"/>
      <c r="F97" s="112"/>
      <c r="G97" s="112"/>
      <c r="H97" s="29"/>
      <c r="I97" s="112"/>
      <c r="J97" s="107"/>
      <c r="K97" s="113" t="str">
        <f>IF(K98="","",IF(K98=3,"J","L"))</f>
        <v/>
      </c>
      <c r="L97" s="25"/>
      <c r="M97" s="25"/>
      <c r="N97" s="112"/>
      <c r="O97" s="112"/>
      <c r="P97" s="112"/>
      <c r="Q97" s="112"/>
      <c r="R97" s="14"/>
    </row>
    <row r="98" spans="1:18" ht="18.75" customHeight="1">
      <c r="A98" s="14" t="s">
        <v>105</v>
      </c>
      <c r="B98" s="103" t="s">
        <v>97</v>
      </c>
      <c r="C98" s="123"/>
      <c r="D98" s="25"/>
      <c r="E98" s="8"/>
      <c r="F98" s="8"/>
      <c r="G98" s="8"/>
      <c r="H98" s="122" t="s">
        <v>106</v>
      </c>
      <c r="I98" s="8"/>
      <c r="J98" s="103" t="s">
        <v>97</v>
      </c>
      <c r="K98" s="123"/>
      <c r="L98" s="25"/>
      <c r="M98" s="25"/>
      <c r="N98" s="8"/>
      <c r="O98" s="8"/>
      <c r="P98" s="8"/>
      <c r="Q98" s="8"/>
      <c r="R98" s="14"/>
    </row>
    <row r="99" spans="1:18" ht="28.5" customHeight="1" thickBot="1">
      <c r="A99" s="14"/>
      <c r="B99" s="100">
        <v>12</v>
      </c>
      <c r="C99" s="120" t="s">
        <v>98</v>
      </c>
      <c r="D99" s="114"/>
      <c r="E99" s="116" t="str">
        <f>IF(D99="","",IF(D99=B99/6,"J","L"))</f>
        <v/>
      </c>
      <c r="F99" s="8"/>
      <c r="G99" s="8"/>
      <c r="H99" s="29"/>
      <c r="I99" s="8"/>
      <c r="J99" s="100">
        <v>15</v>
      </c>
      <c r="K99" s="120" t="s">
        <v>98</v>
      </c>
      <c r="L99" s="114"/>
      <c r="M99" s="116" t="str">
        <f>IF(L99="","",IF(L99=J99/3,"J","L"))</f>
        <v/>
      </c>
      <c r="N99" s="8"/>
      <c r="O99" s="8"/>
      <c r="P99" s="8"/>
      <c r="Q99" s="8"/>
      <c r="R99" s="14"/>
    </row>
    <row r="100" spans="1:18" ht="28.5" customHeight="1" thickTop="1">
      <c r="A100" s="14"/>
      <c r="B100" s="102">
        <v>30</v>
      </c>
      <c r="C100" s="119" t="s">
        <v>98</v>
      </c>
      <c r="D100" s="115"/>
      <c r="E100" s="116" t="str">
        <f>IF(D100="","",IF(D100=B100/6,"J","L"))</f>
        <v/>
      </c>
      <c r="F100" s="8"/>
      <c r="G100" s="8"/>
      <c r="H100" s="29"/>
      <c r="I100" s="8"/>
      <c r="J100" s="102">
        <v>18</v>
      </c>
      <c r="K100" s="119" t="s">
        <v>98</v>
      </c>
      <c r="L100" s="115"/>
      <c r="M100" s="116" t="str">
        <f>IF(L100="","",IF(L100=J100/3,"J","L"))</f>
        <v/>
      </c>
      <c r="N100" s="8"/>
      <c r="O100" s="8"/>
      <c r="P100" s="8"/>
      <c r="Q100" s="8"/>
      <c r="R100" s="14"/>
    </row>
    <row r="101" spans="1:18" ht="17.25" customHeight="1">
      <c r="A101" s="14"/>
      <c r="B101" s="104" t="s">
        <v>97</v>
      </c>
      <c r="C101" s="123"/>
      <c r="D101" s="25"/>
      <c r="E101" s="8"/>
      <c r="F101" s="8"/>
      <c r="G101" s="8"/>
      <c r="H101" s="29"/>
      <c r="I101" s="8"/>
      <c r="J101" s="121" t="s">
        <v>97</v>
      </c>
      <c r="K101" s="123"/>
      <c r="L101" s="25"/>
      <c r="M101" s="25"/>
      <c r="N101" s="8"/>
      <c r="O101" s="8"/>
      <c r="P101" s="8"/>
      <c r="Q101" s="8"/>
      <c r="R101" s="14"/>
    </row>
    <row r="102" spans="1:18" ht="18" customHeight="1">
      <c r="A102" s="14"/>
      <c r="B102" s="8"/>
      <c r="C102" s="113" t="str">
        <f>IF(C101="","",IF(C101=6,"J","L"))</f>
        <v/>
      </c>
      <c r="D102" s="8"/>
      <c r="E102" s="8"/>
      <c r="F102" s="8"/>
      <c r="G102" s="8"/>
      <c r="H102" s="29"/>
      <c r="I102" s="8"/>
      <c r="J102" s="104"/>
      <c r="K102" s="113" t="str">
        <f>IF(K101="","",IF(K101=3,"J","L"))</f>
        <v/>
      </c>
      <c r="L102" s="25"/>
      <c r="M102" s="25"/>
      <c r="N102" s="8"/>
      <c r="O102" s="8"/>
      <c r="P102" s="8"/>
      <c r="Q102" s="8"/>
      <c r="R102" s="14"/>
    </row>
    <row r="103" spans="1:18" ht="16.5">
      <c r="A103" s="14"/>
      <c r="B103" s="8"/>
      <c r="C103" s="8"/>
      <c r="D103" s="8"/>
      <c r="E103" s="8"/>
      <c r="F103" s="8"/>
      <c r="G103" s="8"/>
      <c r="H103" s="29"/>
      <c r="I103" s="11"/>
      <c r="J103" s="8"/>
      <c r="K103" s="8"/>
      <c r="L103" s="8"/>
      <c r="M103" s="8"/>
      <c r="N103" s="8"/>
      <c r="O103" s="8"/>
      <c r="P103" s="8"/>
      <c r="Q103" s="8"/>
      <c r="R103" s="14"/>
    </row>
    <row r="104" spans="1:18">
      <c r="A104" s="14"/>
      <c r="B104" s="29"/>
      <c r="C104" s="29"/>
      <c r="D104" s="29"/>
      <c r="E104" s="29"/>
      <c r="F104" s="29"/>
      <c r="G104" s="29"/>
      <c r="H104" s="29"/>
      <c r="I104" s="29"/>
      <c r="J104" s="29"/>
      <c r="K104" s="29"/>
      <c r="L104" s="29"/>
      <c r="M104" s="29"/>
      <c r="N104" s="29"/>
      <c r="O104" s="29"/>
      <c r="P104" s="29"/>
      <c r="Q104" s="29"/>
      <c r="R104" s="14"/>
    </row>
    <row r="105" spans="1:18" ht="16.5" customHeight="1">
      <c r="A105" s="14"/>
      <c r="B105" s="111"/>
      <c r="C105" s="113" t="str">
        <f>IF(C106="","",IF(C106=4,"J","L"))</f>
        <v/>
      </c>
      <c r="D105" s="112"/>
      <c r="E105" s="112"/>
      <c r="F105" s="112"/>
      <c r="G105" s="112"/>
      <c r="H105" s="29"/>
      <c r="I105" s="112"/>
      <c r="J105" s="107"/>
      <c r="K105" s="113" t="str">
        <f>IF(K106="","",IF(K106=7,"J","L"))</f>
        <v/>
      </c>
      <c r="L105" s="25"/>
      <c r="M105" s="25"/>
      <c r="N105" s="112"/>
      <c r="O105" s="112"/>
      <c r="P105" s="112"/>
      <c r="Q105" s="112"/>
      <c r="R105" s="14"/>
    </row>
    <row r="106" spans="1:18" ht="18.75" customHeight="1">
      <c r="A106" s="14" t="s">
        <v>107</v>
      </c>
      <c r="B106" s="103" t="s">
        <v>97</v>
      </c>
      <c r="C106" s="123"/>
      <c r="D106" s="25"/>
      <c r="E106" s="8"/>
      <c r="F106" s="8"/>
      <c r="G106" s="8"/>
      <c r="H106" s="122" t="s">
        <v>108</v>
      </c>
      <c r="I106" s="8"/>
      <c r="J106" s="103" t="s">
        <v>97</v>
      </c>
      <c r="K106" s="123"/>
      <c r="L106" s="25"/>
      <c r="M106" s="25"/>
      <c r="N106" s="8"/>
      <c r="O106" s="8"/>
      <c r="P106" s="8"/>
      <c r="Q106" s="8"/>
      <c r="R106" s="14"/>
    </row>
    <row r="107" spans="1:18" ht="28.5" customHeight="1" thickBot="1">
      <c r="A107" s="14"/>
      <c r="B107" s="100">
        <v>24</v>
      </c>
      <c r="C107" s="120" t="s">
        <v>98</v>
      </c>
      <c r="D107" s="114"/>
      <c r="E107" s="116" t="str">
        <f>IF(D107="","",IF(D107=B107/4,"J","L"))</f>
        <v/>
      </c>
      <c r="F107" s="8"/>
      <c r="G107" s="8"/>
      <c r="H107" s="29"/>
      <c r="I107" s="8"/>
      <c r="J107" s="100">
        <v>35</v>
      </c>
      <c r="K107" s="120" t="s">
        <v>98</v>
      </c>
      <c r="L107" s="114"/>
      <c r="M107" s="116" t="str">
        <f>IF(L107="","",IF(L107=J107/7,"J","L"))</f>
        <v/>
      </c>
      <c r="N107" s="8"/>
      <c r="O107" s="8"/>
      <c r="P107" s="8"/>
      <c r="Q107" s="8"/>
      <c r="R107" s="14"/>
    </row>
    <row r="108" spans="1:18" ht="28.5" customHeight="1" thickTop="1">
      <c r="A108" s="14"/>
      <c r="B108" s="102">
        <v>28</v>
      </c>
      <c r="C108" s="119" t="s">
        <v>98</v>
      </c>
      <c r="D108" s="115"/>
      <c r="E108" s="116" t="str">
        <f>IF(D108="","",IF(D108=B108/4,"J","L"))</f>
        <v/>
      </c>
      <c r="F108" s="8"/>
      <c r="G108" s="8"/>
      <c r="H108" s="29"/>
      <c r="I108" s="8"/>
      <c r="J108" s="102">
        <v>49</v>
      </c>
      <c r="K108" s="119" t="s">
        <v>98</v>
      </c>
      <c r="L108" s="115"/>
      <c r="M108" s="116" t="str">
        <f>IF(L108="","",IF(L108=J108/7,"J","L"))</f>
        <v/>
      </c>
      <c r="N108" s="8"/>
      <c r="O108" s="8"/>
      <c r="P108" s="8"/>
      <c r="Q108" s="8"/>
      <c r="R108" s="14"/>
    </row>
    <row r="109" spans="1:18" ht="17.25" customHeight="1">
      <c r="A109" s="14"/>
      <c r="B109" s="104" t="s">
        <v>97</v>
      </c>
      <c r="C109" s="123"/>
      <c r="D109" s="25"/>
      <c r="E109" s="8"/>
      <c r="F109" s="8"/>
      <c r="G109" s="8"/>
      <c r="H109" s="29"/>
      <c r="I109" s="8"/>
      <c r="J109" s="121" t="s">
        <v>97</v>
      </c>
      <c r="K109" s="123"/>
      <c r="L109" s="25"/>
      <c r="M109" s="25"/>
      <c r="N109" s="8"/>
      <c r="O109" s="8"/>
      <c r="P109" s="8"/>
      <c r="Q109" s="8"/>
      <c r="R109" s="14"/>
    </row>
    <row r="110" spans="1:18" ht="18" customHeight="1">
      <c r="A110" s="14"/>
      <c r="B110" s="8"/>
      <c r="C110" s="113" t="str">
        <f>IF(C109="","",IF(C109=4,"J","L"))</f>
        <v/>
      </c>
      <c r="D110" s="8"/>
      <c r="E110" s="8"/>
      <c r="F110" s="8"/>
      <c r="G110" s="8"/>
      <c r="H110" s="29"/>
      <c r="I110" s="8"/>
      <c r="J110" s="104"/>
      <c r="K110" s="113" t="str">
        <f>IF(K109="","",IF(K109=7,"J","L"))</f>
        <v/>
      </c>
      <c r="L110" s="25"/>
      <c r="M110" s="25"/>
      <c r="N110" s="8"/>
      <c r="O110" s="8"/>
      <c r="P110" s="8"/>
      <c r="Q110" s="8"/>
      <c r="R110" s="14"/>
    </row>
    <row r="111" spans="1:18" ht="16.5">
      <c r="A111" s="14"/>
      <c r="B111" s="8"/>
      <c r="C111" s="8"/>
      <c r="D111" s="8"/>
      <c r="E111" s="8"/>
      <c r="F111" s="8"/>
      <c r="G111" s="8"/>
      <c r="H111" s="29"/>
      <c r="I111" s="11"/>
      <c r="J111" s="8"/>
      <c r="K111" s="8"/>
      <c r="L111" s="8"/>
      <c r="M111" s="8"/>
      <c r="N111" s="8"/>
      <c r="O111" s="8"/>
      <c r="P111" s="8"/>
      <c r="Q111" s="8"/>
      <c r="R111" s="14"/>
    </row>
    <row r="112" spans="1:18">
      <c r="A112" s="14"/>
      <c r="B112" s="14"/>
      <c r="C112" s="14"/>
      <c r="D112" s="14"/>
      <c r="E112" s="14"/>
      <c r="F112" s="14"/>
      <c r="G112" s="14"/>
      <c r="H112" s="14"/>
      <c r="I112" s="14"/>
      <c r="J112" s="14"/>
      <c r="K112" s="14"/>
      <c r="L112" s="14"/>
      <c r="M112" s="14"/>
      <c r="N112" s="14"/>
      <c r="O112" s="14"/>
      <c r="P112" s="14"/>
      <c r="Q112" s="14"/>
      <c r="R112" s="14"/>
    </row>
    <row r="113" spans="1:18">
      <c r="A113" s="17"/>
      <c r="B113" s="17"/>
      <c r="C113" s="17"/>
      <c r="D113" s="17"/>
      <c r="E113" s="17">
        <f>COUNTIF(E35:E108,"J")</f>
        <v>0</v>
      </c>
      <c r="F113" s="17"/>
      <c r="G113" s="17"/>
      <c r="H113" s="17"/>
      <c r="I113" s="17"/>
      <c r="J113" s="17"/>
      <c r="K113" s="17"/>
      <c r="L113" s="17"/>
      <c r="M113" s="17">
        <f>COUNTIF(M35:M108,"J")</f>
        <v>0</v>
      </c>
      <c r="N113" s="17"/>
      <c r="O113" s="17"/>
      <c r="P113" s="17"/>
      <c r="Q113" s="17"/>
      <c r="R113" s="17"/>
    </row>
    <row r="114" spans="1:18">
      <c r="A114" s="17"/>
      <c r="B114" s="17"/>
      <c r="C114" s="17"/>
      <c r="D114" s="17"/>
      <c r="E114" s="17"/>
      <c r="F114" s="17"/>
      <c r="G114" s="17"/>
      <c r="H114" s="17"/>
      <c r="I114" s="17"/>
      <c r="J114" s="17"/>
      <c r="K114" s="17"/>
      <c r="L114" s="17"/>
      <c r="M114" s="17"/>
      <c r="N114" s="17"/>
      <c r="O114" s="17"/>
      <c r="P114" s="17"/>
      <c r="Q114" s="17"/>
      <c r="R114" s="17"/>
    </row>
    <row r="115" spans="1:18" ht="41.25">
      <c r="A115" s="17"/>
      <c r="B115" s="17"/>
      <c r="C115" s="32" t="s">
        <v>45</v>
      </c>
      <c r="D115" s="17"/>
      <c r="E115" s="17"/>
      <c r="F115" s="17"/>
      <c r="G115" s="17"/>
      <c r="H115" s="31">
        <f>(E113+M113)/2</f>
        <v>0</v>
      </c>
      <c r="I115" s="32" t="s">
        <v>61</v>
      </c>
      <c r="J115" s="17"/>
      <c r="K115" s="17"/>
      <c r="L115" s="17"/>
      <c r="M115" s="17"/>
      <c r="N115" s="17"/>
      <c r="O115" s="17"/>
      <c r="P115" s="17"/>
      <c r="Q115" s="17"/>
      <c r="R115" s="17"/>
    </row>
    <row r="116" spans="1:18">
      <c r="A116" s="17"/>
      <c r="B116" s="17"/>
      <c r="C116" s="17"/>
      <c r="D116" s="17"/>
      <c r="E116" s="17"/>
      <c r="F116" s="17"/>
      <c r="G116" s="17"/>
      <c r="H116" s="17"/>
      <c r="I116" s="17"/>
      <c r="J116" s="17"/>
      <c r="K116" s="17"/>
      <c r="L116" s="17"/>
      <c r="M116" s="17"/>
      <c r="N116" s="17"/>
      <c r="O116" s="17"/>
      <c r="P116" s="17"/>
      <c r="Q116" s="17"/>
      <c r="R116" s="17"/>
    </row>
    <row r="117" spans="1:18" ht="29.25">
      <c r="A117" s="17"/>
      <c r="B117" s="17"/>
      <c r="C117" s="17"/>
      <c r="D117" s="17"/>
      <c r="E117" s="33" t="str">
        <f>IF(H115=30,"Συγχαρητήρια. Έμαθες να βρίσκεις την αξία","")</f>
        <v/>
      </c>
      <c r="F117" s="17"/>
      <c r="G117" s="17"/>
      <c r="H117" s="17"/>
      <c r="I117" s="17"/>
      <c r="J117" s="17"/>
      <c r="K117" s="17"/>
      <c r="L117" s="17"/>
      <c r="M117" s="17"/>
      <c r="N117" s="17"/>
      <c r="O117" s="17"/>
      <c r="P117" s="17"/>
      <c r="Q117" s="17"/>
      <c r="R117" s="17"/>
    </row>
    <row r="118" spans="1:18" ht="29.25">
      <c r="A118" s="17"/>
      <c r="B118" s="17"/>
      <c r="C118" s="17"/>
      <c r="D118" s="17"/>
      <c r="E118" s="17"/>
      <c r="F118" s="33" t="str">
        <f>IF(H115=30,"       ενός κλάσματος.","")</f>
        <v/>
      </c>
      <c r="G118" s="34"/>
      <c r="H118" s="17"/>
      <c r="I118" s="17"/>
      <c r="J118" s="17"/>
      <c r="K118" s="17"/>
      <c r="L118" s="17"/>
      <c r="M118" s="17"/>
      <c r="N118" s="17"/>
      <c r="O118" s="17"/>
      <c r="P118" s="17"/>
      <c r="Q118" s="17"/>
      <c r="R118" s="17"/>
    </row>
    <row r="119" spans="1:18">
      <c r="A119" s="17"/>
      <c r="B119" s="17"/>
      <c r="C119" s="17"/>
      <c r="D119" s="17"/>
      <c r="E119" s="17"/>
      <c r="F119" s="17"/>
      <c r="G119" s="17"/>
      <c r="H119" s="17"/>
      <c r="I119" s="17"/>
      <c r="J119" s="17"/>
      <c r="K119" s="17"/>
      <c r="L119" s="17"/>
      <c r="M119" s="17"/>
      <c r="N119" s="17"/>
      <c r="O119" s="17"/>
      <c r="P119" s="17"/>
      <c r="Q119" s="17"/>
      <c r="R119" s="17"/>
    </row>
    <row r="120" spans="1:18">
      <c r="A120" s="17"/>
      <c r="B120" s="17"/>
      <c r="C120" s="17"/>
      <c r="D120" s="17"/>
      <c r="E120" s="17"/>
      <c r="F120" s="17"/>
      <c r="G120" s="17"/>
      <c r="H120" s="17"/>
      <c r="I120" s="17"/>
      <c r="J120" s="17"/>
      <c r="K120" s="17"/>
      <c r="L120" s="17"/>
      <c r="M120" s="17"/>
      <c r="N120" s="17"/>
      <c r="O120" s="17"/>
      <c r="P120" s="17"/>
      <c r="Q120" s="17"/>
      <c r="R120" s="17"/>
    </row>
    <row r="121" spans="1:18">
      <c r="A121" s="17"/>
      <c r="B121" s="17"/>
      <c r="C121" s="17"/>
      <c r="D121" s="17"/>
      <c r="E121" s="17"/>
      <c r="F121" s="17"/>
      <c r="G121" s="17"/>
      <c r="H121" s="17"/>
      <c r="I121" s="17"/>
      <c r="J121" s="17"/>
      <c r="K121" s="17"/>
      <c r="L121" s="17"/>
      <c r="M121" s="17"/>
      <c r="N121" s="17"/>
      <c r="O121" s="17"/>
      <c r="P121" s="17"/>
      <c r="Q121" s="17"/>
      <c r="R121" s="17"/>
    </row>
    <row r="122" spans="1:18">
      <c r="A122" s="17"/>
      <c r="B122" s="17"/>
      <c r="C122" s="17"/>
      <c r="D122" s="17"/>
      <c r="E122" s="17"/>
      <c r="F122" s="17"/>
      <c r="G122" s="17"/>
      <c r="H122" s="17"/>
      <c r="I122" s="17"/>
      <c r="J122" s="17"/>
      <c r="K122" s="17"/>
      <c r="L122" s="17"/>
      <c r="M122" s="17"/>
      <c r="N122" s="17"/>
      <c r="O122" s="17"/>
      <c r="P122" s="17"/>
      <c r="Q122" s="17"/>
      <c r="R122" s="17"/>
    </row>
    <row r="123" spans="1:18">
      <c r="A123" s="17"/>
      <c r="B123" s="17"/>
      <c r="C123" s="17"/>
      <c r="D123" s="17"/>
      <c r="E123" s="17"/>
      <c r="F123" s="17"/>
      <c r="G123" s="17"/>
      <c r="H123" s="17"/>
      <c r="I123" s="17"/>
      <c r="J123" s="17"/>
      <c r="K123" s="17"/>
      <c r="L123" s="17"/>
      <c r="M123" s="17"/>
      <c r="N123" s="17"/>
      <c r="O123" s="17"/>
      <c r="P123" s="17"/>
      <c r="Q123" s="17"/>
      <c r="R123" s="17"/>
    </row>
    <row r="124" spans="1:18">
      <c r="A124" s="17"/>
      <c r="B124" s="17"/>
      <c r="C124" s="17"/>
      <c r="D124" s="17"/>
      <c r="E124" s="17"/>
      <c r="F124" s="17"/>
      <c r="G124" s="17"/>
      <c r="H124" s="17"/>
      <c r="I124" s="17"/>
      <c r="J124" s="17"/>
      <c r="K124" s="17"/>
      <c r="L124" s="17"/>
      <c r="M124" s="17"/>
      <c r="N124" s="17"/>
      <c r="O124" s="17"/>
      <c r="P124" s="17"/>
      <c r="Q124" s="17"/>
      <c r="R124" s="17"/>
    </row>
    <row r="125" spans="1:18">
      <c r="A125" s="17"/>
      <c r="B125" s="17"/>
      <c r="C125" s="17"/>
      <c r="D125" s="17"/>
      <c r="E125" s="17"/>
      <c r="F125" s="17"/>
      <c r="G125" s="17"/>
      <c r="H125" s="17"/>
      <c r="I125" s="17"/>
      <c r="J125" s="17"/>
      <c r="K125" s="17"/>
      <c r="L125" s="17"/>
      <c r="M125" s="17"/>
      <c r="N125" s="17"/>
      <c r="O125" s="17"/>
      <c r="P125" s="17"/>
      <c r="Q125" s="17"/>
      <c r="R125" s="17"/>
    </row>
    <row r="126" spans="1:18">
      <c r="A126" s="17"/>
      <c r="B126" s="17"/>
      <c r="C126" s="17"/>
      <c r="D126" s="17"/>
      <c r="E126" s="17"/>
      <c r="F126" s="17"/>
      <c r="G126" s="17"/>
      <c r="H126" s="17"/>
      <c r="I126" s="17"/>
      <c r="J126" s="17"/>
      <c r="K126" s="17"/>
      <c r="L126" s="17"/>
      <c r="M126" s="17"/>
      <c r="N126" s="17"/>
      <c r="O126" s="17"/>
      <c r="P126" s="17"/>
      <c r="Q126" s="17"/>
      <c r="R126" s="17"/>
    </row>
    <row r="127" spans="1:18">
      <c r="A127" s="17"/>
      <c r="B127" s="17"/>
      <c r="C127" s="17"/>
      <c r="D127" s="17"/>
      <c r="E127" s="17"/>
      <c r="F127" s="17"/>
      <c r="G127" s="17"/>
      <c r="H127" s="17"/>
      <c r="I127" s="17"/>
      <c r="J127" s="17"/>
      <c r="K127" s="17"/>
      <c r="L127" s="17"/>
      <c r="M127" s="17"/>
      <c r="N127" s="17"/>
      <c r="O127" s="17"/>
      <c r="P127" s="17"/>
      <c r="Q127" s="17"/>
      <c r="R127" s="17"/>
    </row>
    <row r="128" spans="1:18">
      <c r="A128" s="17"/>
      <c r="B128" s="17"/>
      <c r="C128" s="17"/>
      <c r="D128" s="17"/>
      <c r="E128" s="17"/>
      <c r="F128" s="17"/>
      <c r="G128" s="17"/>
      <c r="H128" s="17"/>
      <c r="I128" s="17"/>
      <c r="J128" s="17"/>
      <c r="K128" s="17"/>
      <c r="L128" s="17"/>
      <c r="M128" s="17"/>
      <c r="N128" s="17"/>
      <c r="O128" s="17"/>
      <c r="P128" s="17"/>
      <c r="Q128" s="17"/>
      <c r="R128" s="17"/>
    </row>
    <row r="129" spans="1:18">
      <c r="A129" s="17"/>
      <c r="B129" s="17"/>
      <c r="C129" s="17"/>
      <c r="D129" s="17"/>
      <c r="E129" s="17"/>
      <c r="F129" s="17"/>
      <c r="G129" s="17"/>
      <c r="H129" s="17"/>
      <c r="I129" s="17"/>
      <c r="J129" s="17"/>
      <c r="K129" s="17"/>
      <c r="L129" s="17"/>
      <c r="M129" s="17"/>
      <c r="N129" s="17"/>
      <c r="O129" s="17"/>
      <c r="P129" s="17"/>
      <c r="Q129" s="17"/>
      <c r="R129" s="17"/>
    </row>
    <row r="130" spans="1:18">
      <c r="A130" s="17"/>
      <c r="B130" s="17"/>
      <c r="C130" s="17"/>
      <c r="D130" s="17"/>
      <c r="E130" s="17"/>
      <c r="F130" s="17"/>
      <c r="G130" s="17"/>
      <c r="H130" s="17"/>
      <c r="I130" s="17"/>
      <c r="J130" s="17"/>
      <c r="K130" s="17"/>
      <c r="L130" s="17"/>
      <c r="M130" s="17"/>
      <c r="N130" s="17"/>
      <c r="O130" s="17"/>
      <c r="P130" s="17"/>
      <c r="Q130" s="17"/>
      <c r="R130" s="17"/>
    </row>
    <row r="131" spans="1:18">
      <c r="A131" s="17"/>
      <c r="B131" s="17"/>
      <c r="C131" s="17"/>
      <c r="D131" s="17"/>
      <c r="E131" s="17"/>
      <c r="F131" s="17"/>
      <c r="G131" s="17"/>
      <c r="H131" s="17"/>
      <c r="I131" s="17"/>
      <c r="J131" s="17"/>
      <c r="K131" s="17"/>
      <c r="L131" s="17"/>
      <c r="M131" s="17"/>
      <c r="N131" s="17"/>
      <c r="O131" s="17"/>
      <c r="P131" s="17"/>
      <c r="Q131" s="17"/>
      <c r="R131" s="17"/>
    </row>
  </sheetData>
  <sheetProtection password="C613" sheet="1" objects="1" scenarios="1"/>
  <phoneticPr fontId="0" type="noConversion"/>
  <conditionalFormatting sqref="H99">
    <cfRule type="cellIs" dxfId="5" priority="1" stopIfTrue="1" operator="equal">
      <formula>"C17*100/C18"</formula>
    </cfRule>
  </conditionalFormatting>
  <pageMargins left="0.75" right="0.75" top="1" bottom="1" header="0.5" footer="0.5"/>
  <headerFooter alignWithMargins="0"/>
  <drawing r:id="rId1"/>
  <legacyDrawing r:id="rId2"/>
</worksheet>
</file>

<file path=xl/worksheets/sheet3.xml><?xml version="1.0" encoding="utf-8"?>
<worksheet xmlns="http://schemas.openxmlformats.org/spreadsheetml/2006/main" xmlns:r="http://schemas.openxmlformats.org/officeDocument/2006/relationships">
  <dimension ref="A1:S127"/>
  <sheetViews>
    <sheetView workbookViewId="0"/>
  </sheetViews>
  <sheetFormatPr defaultRowHeight="15"/>
  <cols>
    <col min="1" max="1" width="2.25" style="4" customWidth="1"/>
    <col min="2" max="2" width="5.625" style="4" customWidth="1"/>
    <col min="3" max="3" width="6" style="4" customWidth="1"/>
    <col min="4" max="4" width="5.625" style="4" customWidth="1"/>
    <col min="5" max="5" width="6.25" style="4" customWidth="1"/>
    <col min="6" max="7" width="5.625" style="4" customWidth="1"/>
    <col min="8" max="8" width="8" style="4" customWidth="1"/>
    <col min="9" max="14" width="5.625" style="4" customWidth="1"/>
    <col min="15" max="15" width="5.125" style="4" customWidth="1"/>
    <col min="16" max="16" width="5.625" style="4" customWidth="1"/>
    <col min="17" max="17" width="3" style="4" customWidth="1"/>
    <col min="18" max="18" width="1.875" style="4" customWidth="1"/>
    <col min="19" max="19" width="5.625" style="4" customWidth="1"/>
    <col min="20" max="16384" width="9" style="4"/>
  </cols>
  <sheetData>
    <row r="1" spans="1:19" ht="7.5" customHeight="1">
      <c r="A1" s="14"/>
      <c r="B1" s="14"/>
      <c r="C1" s="14"/>
      <c r="D1" s="14"/>
      <c r="E1" s="14"/>
      <c r="F1" s="14"/>
      <c r="G1" s="14"/>
      <c r="H1" s="14"/>
      <c r="I1" s="14"/>
      <c r="J1" s="14"/>
      <c r="K1" s="14"/>
      <c r="L1" s="14"/>
      <c r="M1" s="14"/>
      <c r="N1" s="14"/>
      <c r="O1" s="14"/>
      <c r="P1" s="14"/>
      <c r="Q1" s="14"/>
      <c r="R1" s="14"/>
      <c r="S1" s="16"/>
    </row>
    <row r="2" spans="1:19" ht="57.75" customHeight="1">
      <c r="A2" s="14"/>
      <c r="B2" s="15"/>
      <c r="C2" s="15"/>
      <c r="D2" s="15"/>
      <c r="E2" s="15"/>
      <c r="F2" s="15"/>
      <c r="G2" s="15"/>
      <c r="H2" s="15"/>
      <c r="I2" s="15"/>
      <c r="J2" s="15"/>
      <c r="K2" s="15"/>
      <c r="L2" s="15"/>
      <c r="M2" s="15"/>
      <c r="N2" s="15"/>
      <c r="O2" s="15"/>
      <c r="P2" s="15"/>
      <c r="Q2" s="15"/>
      <c r="R2" s="14"/>
      <c r="S2" s="16"/>
    </row>
    <row r="3" spans="1:19" ht="6.75" customHeight="1">
      <c r="A3" s="14"/>
      <c r="B3" s="14"/>
      <c r="C3" s="14"/>
      <c r="D3" s="14"/>
      <c r="E3" s="14"/>
      <c r="F3" s="14"/>
      <c r="G3" s="14"/>
      <c r="H3" s="14"/>
      <c r="I3" s="14"/>
      <c r="J3" s="14"/>
      <c r="K3" s="14"/>
      <c r="L3" s="14"/>
      <c r="M3" s="14"/>
      <c r="N3" s="14"/>
      <c r="O3" s="14"/>
      <c r="P3" s="14"/>
      <c r="Q3" s="14"/>
      <c r="R3" s="14"/>
      <c r="S3" s="16"/>
    </row>
    <row r="4" spans="1:19" ht="22.5">
      <c r="A4" s="14"/>
      <c r="B4" s="6" t="s">
        <v>86</v>
      </c>
      <c r="C4" s="5"/>
      <c r="D4" s="5"/>
      <c r="E4" s="5"/>
      <c r="F4" s="5"/>
      <c r="G4" s="5"/>
      <c r="H4" s="5"/>
      <c r="I4" s="5"/>
      <c r="J4" s="5"/>
      <c r="K4" s="5"/>
      <c r="L4" s="5"/>
      <c r="M4" s="5"/>
      <c r="N4" s="5"/>
      <c r="O4" s="5"/>
      <c r="P4" s="5"/>
      <c r="Q4" s="5"/>
      <c r="R4" s="14"/>
      <c r="S4" s="16"/>
    </row>
    <row r="5" spans="1:19" ht="32.25" customHeight="1">
      <c r="A5" s="14"/>
      <c r="B5" s="18" t="s">
        <v>30</v>
      </c>
      <c r="C5" s="5"/>
      <c r="D5" s="5"/>
      <c r="E5" s="5"/>
      <c r="F5" s="5"/>
      <c r="G5" s="5"/>
      <c r="H5" s="5"/>
      <c r="I5" s="5"/>
      <c r="J5" s="5"/>
      <c r="K5" s="5"/>
      <c r="L5" s="5"/>
      <c r="M5" s="5"/>
      <c r="N5" s="5"/>
      <c r="O5" s="5"/>
      <c r="P5" s="5"/>
      <c r="Q5" s="5"/>
      <c r="R5" s="14"/>
      <c r="S5" s="16"/>
    </row>
    <row r="6" spans="1:19" ht="32.25" customHeight="1">
      <c r="A6" s="14"/>
      <c r="B6" s="18" t="s">
        <v>95</v>
      </c>
      <c r="C6" s="5"/>
      <c r="D6" s="5"/>
      <c r="E6" s="5"/>
      <c r="F6" s="5"/>
      <c r="G6" s="5"/>
      <c r="H6" s="5"/>
      <c r="I6" s="5"/>
      <c r="J6" s="5"/>
      <c r="K6" s="5"/>
      <c r="L6" s="5"/>
      <c r="M6" s="5"/>
      <c r="N6" s="5"/>
      <c r="O6" s="5"/>
      <c r="P6" s="5"/>
      <c r="Q6" s="5"/>
      <c r="R6" s="14"/>
      <c r="S6" s="16"/>
    </row>
    <row r="7" spans="1:19" ht="32.25" customHeight="1">
      <c r="A7" s="14"/>
      <c r="B7" s="18" t="s">
        <v>87</v>
      </c>
      <c r="C7" s="5"/>
      <c r="D7" s="5"/>
      <c r="E7" s="5"/>
      <c r="F7" s="5"/>
      <c r="G7" s="5"/>
      <c r="H7" s="5"/>
      <c r="I7" s="5"/>
      <c r="J7" s="5"/>
      <c r="K7" s="5"/>
      <c r="L7" s="5"/>
      <c r="M7" s="5"/>
      <c r="N7" s="5"/>
      <c r="O7" s="5"/>
      <c r="P7" s="5"/>
      <c r="Q7" s="5"/>
      <c r="R7" s="14"/>
      <c r="S7" s="16"/>
    </row>
    <row r="8" spans="1:19" ht="32.25" customHeight="1">
      <c r="A8" s="14"/>
      <c r="B8" s="18" t="s">
        <v>115</v>
      </c>
      <c r="C8" s="5"/>
      <c r="D8" s="5"/>
      <c r="E8" s="5"/>
      <c r="F8" s="5"/>
      <c r="G8" s="5"/>
      <c r="H8" s="5"/>
      <c r="I8" s="5"/>
      <c r="J8" s="5"/>
      <c r="K8" s="5"/>
      <c r="L8" s="5"/>
      <c r="M8" s="5"/>
      <c r="N8" s="5"/>
      <c r="O8" s="5"/>
      <c r="P8" s="5"/>
      <c r="Q8" s="5"/>
      <c r="R8" s="14"/>
      <c r="S8" s="16"/>
    </row>
    <row r="9" spans="1:19" ht="32.25" customHeight="1">
      <c r="A9" s="14"/>
      <c r="B9" s="18" t="s">
        <v>116</v>
      </c>
      <c r="C9" s="5"/>
      <c r="D9" s="5"/>
      <c r="E9" s="5"/>
      <c r="F9" s="5"/>
      <c r="G9" s="5"/>
      <c r="H9" s="5"/>
      <c r="I9" s="5"/>
      <c r="J9" s="5"/>
      <c r="K9" s="5"/>
      <c r="L9" s="5"/>
      <c r="M9" s="5"/>
      <c r="N9" s="5"/>
      <c r="O9" s="5"/>
      <c r="P9" s="5"/>
      <c r="Q9" s="5"/>
      <c r="R9" s="14"/>
      <c r="S9" s="16"/>
    </row>
    <row r="10" spans="1:19" ht="40.5">
      <c r="A10" s="14"/>
      <c r="B10" s="26" t="s">
        <v>88</v>
      </c>
      <c r="C10" s="7"/>
      <c r="D10" s="7"/>
      <c r="E10" s="7"/>
      <c r="F10" s="7"/>
      <c r="G10" s="7"/>
      <c r="H10" s="7"/>
      <c r="I10" s="7"/>
      <c r="J10" s="7"/>
      <c r="K10" s="7"/>
      <c r="L10" s="7"/>
      <c r="M10" s="7"/>
      <c r="N10" s="7"/>
      <c r="O10" s="7"/>
      <c r="P10" s="7"/>
      <c r="Q10" s="7"/>
      <c r="R10" s="14"/>
      <c r="S10" s="16"/>
    </row>
    <row r="11" spans="1:19" ht="37.5">
      <c r="A11" s="14"/>
      <c r="B11" s="13" t="s">
        <v>42</v>
      </c>
      <c r="C11" s="9"/>
      <c r="D11" s="8"/>
      <c r="E11" s="23" t="s">
        <v>89</v>
      </c>
      <c r="F11" s="8"/>
      <c r="G11" s="8"/>
      <c r="H11" s="8"/>
      <c r="I11" s="8"/>
      <c r="J11" s="8"/>
      <c r="K11" s="8"/>
      <c r="L11" s="8"/>
      <c r="M11" s="8"/>
      <c r="N11" s="8"/>
      <c r="O11" s="8"/>
      <c r="P11" s="8"/>
      <c r="Q11" s="8"/>
      <c r="R11" s="14"/>
      <c r="S11" s="16"/>
    </row>
    <row r="12" spans="1:19" ht="37.5">
      <c r="A12" s="14"/>
      <c r="B12" s="21" t="s">
        <v>90</v>
      </c>
      <c r="C12" s="19"/>
      <c r="D12" s="20"/>
      <c r="E12" s="8"/>
      <c r="F12" s="8"/>
      <c r="G12" s="8"/>
      <c r="H12" s="8"/>
      <c r="I12" s="8"/>
      <c r="J12" s="8"/>
      <c r="K12" s="8"/>
      <c r="L12" s="8"/>
      <c r="M12" s="8"/>
      <c r="N12" s="8"/>
      <c r="O12" s="8"/>
      <c r="P12" s="8"/>
      <c r="Q12" s="8"/>
      <c r="R12" s="14"/>
      <c r="S12" s="16"/>
    </row>
    <row r="13" spans="1:19" ht="25.5" customHeight="1">
      <c r="A13" s="14"/>
      <c r="B13" s="22" t="s">
        <v>91</v>
      </c>
      <c r="C13" s="8"/>
      <c r="D13" s="8"/>
      <c r="E13" s="8"/>
      <c r="F13" s="8"/>
      <c r="G13" s="8"/>
      <c r="H13" s="8"/>
      <c r="I13" s="8"/>
      <c r="J13" s="8"/>
      <c r="K13" s="8"/>
      <c r="L13" s="8"/>
      <c r="M13" s="8"/>
      <c r="N13" s="8"/>
      <c r="O13" s="8"/>
      <c r="P13" s="8"/>
      <c r="Q13" s="8"/>
      <c r="R13" s="14"/>
      <c r="S13" s="16"/>
    </row>
    <row r="14" spans="1:19" ht="25.5" customHeight="1">
      <c r="A14" s="14"/>
      <c r="B14" s="22" t="s">
        <v>96</v>
      </c>
      <c r="C14" s="8"/>
      <c r="D14" s="8"/>
      <c r="E14" s="8"/>
      <c r="F14" s="8"/>
      <c r="G14" s="8"/>
      <c r="H14" s="8"/>
      <c r="I14" s="8"/>
      <c r="J14" s="8"/>
      <c r="K14" s="8"/>
      <c r="L14" s="8"/>
      <c r="M14" s="8"/>
      <c r="N14" s="8"/>
      <c r="O14" s="8"/>
      <c r="P14" s="8"/>
      <c r="Q14" s="8"/>
      <c r="R14" s="14"/>
      <c r="S14" s="16"/>
    </row>
    <row r="15" spans="1:19" ht="25.5" customHeight="1">
      <c r="A15" s="14"/>
      <c r="B15" s="22" t="s">
        <v>92</v>
      </c>
      <c r="C15" s="8"/>
      <c r="D15" s="8"/>
      <c r="E15" s="8"/>
      <c r="F15" s="8"/>
      <c r="G15" s="8"/>
      <c r="H15" s="8"/>
      <c r="I15" s="8"/>
      <c r="J15" s="8"/>
      <c r="K15" s="8"/>
      <c r="L15" s="8"/>
      <c r="M15" s="8"/>
      <c r="N15" s="8"/>
      <c r="O15" s="8"/>
      <c r="P15" s="8"/>
      <c r="Q15" s="8"/>
      <c r="R15" s="14"/>
      <c r="S15" s="16"/>
    </row>
    <row r="16" spans="1:19" ht="37.5">
      <c r="A16" s="14"/>
      <c r="B16" s="107" t="s">
        <v>93</v>
      </c>
      <c r="C16" s="19"/>
      <c r="D16" s="20"/>
      <c r="E16" s="8"/>
      <c r="F16" s="8"/>
      <c r="G16" s="8"/>
      <c r="H16" s="8"/>
      <c r="I16" s="8"/>
      <c r="J16" s="8"/>
      <c r="K16" s="8"/>
      <c r="L16" s="8"/>
      <c r="M16" s="8"/>
      <c r="N16" s="8"/>
      <c r="O16" s="8"/>
      <c r="P16" s="8"/>
      <c r="Q16" s="8"/>
      <c r="R16" s="14"/>
      <c r="S16" s="16"/>
    </row>
    <row r="17" spans="1:19" ht="9" customHeight="1">
      <c r="A17" s="14"/>
      <c r="B17" s="24"/>
      <c r="C17" s="25"/>
      <c r="D17" s="25"/>
      <c r="E17" s="25"/>
      <c r="F17" s="25"/>
      <c r="G17" s="25"/>
      <c r="H17" s="25"/>
      <c r="I17" s="25"/>
      <c r="J17" s="25"/>
      <c r="K17" s="25"/>
      <c r="L17" s="25"/>
      <c r="M17" s="25"/>
      <c r="N17" s="25"/>
      <c r="O17" s="25"/>
      <c r="P17" s="25"/>
      <c r="Q17" s="25"/>
      <c r="R17" s="14"/>
      <c r="S17" s="16"/>
    </row>
    <row r="18" spans="1:19" ht="24.75" customHeight="1">
      <c r="A18" s="14"/>
      <c r="B18" s="107" t="s">
        <v>94</v>
      </c>
      <c r="C18" s="25"/>
      <c r="D18" s="25"/>
      <c r="E18" s="25"/>
      <c r="F18" s="25"/>
      <c r="G18" s="25"/>
      <c r="H18" s="25"/>
      <c r="I18" s="25"/>
      <c r="J18" s="25"/>
      <c r="K18" s="25"/>
      <c r="L18" s="25"/>
      <c r="M18" s="25"/>
      <c r="N18" s="25"/>
      <c r="O18" s="25"/>
      <c r="P18" s="25"/>
      <c r="Q18" s="25"/>
      <c r="R18" s="14"/>
      <c r="S18" s="16"/>
    </row>
    <row r="19" spans="1:19" ht="12" customHeight="1">
      <c r="A19" s="14"/>
      <c r="B19" s="107"/>
      <c r="C19" s="118" t="s">
        <v>98</v>
      </c>
      <c r="D19" s="25"/>
      <c r="E19" s="25"/>
      <c r="F19" s="25"/>
      <c r="G19" s="25"/>
      <c r="H19" s="25"/>
      <c r="I19" s="25"/>
      <c r="J19" s="25"/>
      <c r="K19" s="25"/>
      <c r="L19" s="25"/>
      <c r="M19" s="25"/>
      <c r="N19" s="25"/>
      <c r="O19" s="25"/>
      <c r="P19" s="25"/>
      <c r="Q19" s="25"/>
      <c r="R19" s="14"/>
      <c r="S19" s="16"/>
    </row>
    <row r="20" spans="1:19" ht="15" customHeight="1">
      <c r="A20" s="14"/>
      <c r="B20" s="103" t="s">
        <v>97</v>
      </c>
      <c r="C20" s="108">
        <v>4</v>
      </c>
      <c r="D20" s="25"/>
      <c r="E20" s="25"/>
      <c r="F20" s="25"/>
      <c r="G20" s="25"/>
      <c r="H20" s="25"/>
      <c r="I20" s="25"/>
      <c r="J20" s="25"/>
      <c r="K20" s="25"/>
      <c r="L20" s="25"/>
      <c r="M20" s="25"/>
      <c r="N20" s="25"/>
      <c r="O20" s="25"/>
      <c r="P20" s="25"/>
      <c r="Q20" s="25"/>
      <c r="R20" s="14"/>
      <c r="S20" s="16"/>
    </row>
    <row r="21" spans="1:19" ht="28.5" customHeight="1" thickBot="1">
      <c r="A21" s="14"/>
      <c r="B21" s="100">
        <v>4</v>
      </c>
      <c r="C21" s="101"/>
      <c r="D21" s="110">
        <v>1</v>
      </c>
      <c r="E21" s="101"/>
      <c r="F21" s="101"/>
      <c r="G21" s="101"/>
      <c r="H21" s="101"/>
      <c r="I21" s="101"/>
      <c r="J21" s="27" t="s">
        <v>43</v>
      </c>
      <c r="K21" s="25"/>
      <c r="L21" s="25"/>
      <c r="M21" s="25"/>
      <c r="N21" s="25"/>
      <c r="O21" s="25"/>
      <c r="P21" s="25"/>
      <c r="Q21" s="25"/>
      <c r="R21" s="14"/>
      <c r="S21" s="16"/>
    </row>
    <row r="22" spans="1:19" ht="28.5" customHeight="1" thickTop="1">
      <c r="A22" s="14"/>
      <c r="B22" s="102">
        <v>8</v>
      </c>
      <c r="C22" s="101"/>
      <c r="D22" s="109">
        <v>2</v>
      </c>
      <c r="E22" s="101"/>
      <c r="F22" s="101"/>
      <c r="G22" s="101"/>
      <c r="H22" s="101"/>
      <c r="I22" s="101"/>
      <c r="J22" s="101"/>
      <c r="K22" s="101"/>
      <c r="L22" s="25"/>
      <c r="M22" s="25"/>
      <c r="N22" s="25"/>
      <c r="O22" s="25"/>
      <c r="P22" s="25"/>
      <c r="Q22" s="25"/>
      <c r="R22" s="14"/>
      <c r="S22" s="16"/>
    </row>
    <row r="23" spans="1:19" ht="14.25" customHeight="1">
      <c r="A23" s="14"/>
      <c r="B23" s="104" t="s">
        <v>97</v>
      </c>
      <c r="C23" s="108">
        <v>4</v>
      </c>
      <c r="D23" s="25"/>
      <c r="E23" s="25"/>
      <c r="F23" s="25"/>
      <c r="G23" s="25"/>
      <c r="H23" s="25"/>
      <c r="I23" s="101"/>
      <c r="J23" s="101"/>
      <c r="K23" s="101"/>
      <c r="L23" s="25"/>
      <c r="M23" s="25"/>
      <c r="N23" s="25"/>
      <c r="O23" s="25"/>
      <c r="P23" s="25"/>
      <c r="Q23" s="25"/>
      <c r="R23" s="14"/>
      <c r="S23" s="16"/>
    </row>
    <row r="24" spans="1:19" ht="14.25" customHeight="1">
      <c r="A24" s="14"/>
      <c r="B24" s="104"/>
      <c r="C24" s="118" t="s">
        <v>98</v>
      </c>
      <c r="D24" s="25"/>
      <c r="E24" s="25"/>
      <c r="F24" s="25"/>
      <c r="G24" s="25"/>
      <c r="H24" s="25"/>
      <c r="I24" s="101"/>
      <c r="J24" s="101"/>
      <c r="K24" s="101"/>
      <c r="L24" s="25"/>
      <c r="M24" s="25"/>
      <c r="N24" s="25"/>
      <c r="O24" s="25"/>
      <c r="P24" s="25"/>
      <c r="Q24" s="25"/>
      <c r="R24" s="14"/>
      <c r="S24" s="16"/>
    </row>
    <row r="25" spans="1:19" ht="9.75" customHeight="1">
      <c r="A25" s="14"/>
      <c r="B25" s="14"/>
      <c r="C25" s="14"/>
      <c r="D25" s="14"/>
      <c r="E25" s="14"/>
      <c r="F25" s="14"/>
      <c r="G25" s="14"/>
      <c r="H25" s="14"/>
      <c r="I25" s="14"/>
      <c r="J25" s="14"/>
      <c r="K25" s="14"/>
      <c r="L25" s="14"/>
      <c r="M25" s="14"/>
      <c r="N25" s="14"/>
      <c r="O25" s="14"/>
      <c r="P25" s="14"/>
      <c r="Q25" s="14"/>
      <c r="R25" s="14"/>
      <c r="S25" s="16"/>
    </row>
    <row r="26" spans="1:19" ht="45.75" customHeight="1">
      <c r="A26" s="14"/>
      <c r="B26" s="10"/>
      <c r="C26" s="8"/>
      <c r="D26" s="8"/>
      <c r="E26" s="8"/>
      <c r="F26" s="8"/>
      <c r="G26" s="8"/>
      <c r="H26" s="8"/>
      <c r="I26" s="11"/>
      <c r="J26" s="8"/>
      <c r="K26" s="8"/>
      <c r="L26" s="8"/>
      <c r="M26" s="8"/>
      <c r="N26" s="8"/>
      <c r="O26" s="8"/>
      <c r="P26" s="8"/>
      <c r="Q26" s="8"/>
      <c r="R26" s="14"/>
      <c r="S26" s="16"/>
    </row>
    <row r="27" spans="1:19" ht="17.25" customHeight="1">
      <c r="A27" s="14"/>
      <c r="B27" s="28" t="s">
        <v>44</v>
      </c>
      <c r="C27" s="8"/>
      <c r="D27" s="8"/>
      <c r="E27" s="8"/>
      <c r="F27" s="8"/>
      <c r="G27" s="8"/>
      <c r="H27" s="8"/>
      <c r="I27" s="8"/>
      <c r="J27" s="12"/>
      <c r="K27" s="8"/>
      <c r="L27" s="8"/>
      <c r="M27" s="8"/>
      <c r="N27" s="8"/>
      <c r="O27" s="8"/>
      <c r="P27" s="8"/>
      <c r="Q27" s="8"/>
      <c r="R27" s="14"/>
      <c r="S27" s="16"/>
    </row>
    <row r="28" spans="1:19" ht="35.25" customHeight="1">
      <c r="A28" s="14"/>
      <c r="B28" s="124" t="s">
        <v>109</v>
      </c>
      <c r="C28" s="29"/>
      <c r="D28" s="29"/>
      <c r="E28" s="29"/>
      <c r="F28" s="29"/>
      <c r="G28" s="29"/>
      <c r="H28" s="29"/>
      <c r="I28" s="29"/>
      <c r="J28" s="30"/>
      <c r="K28" s="29"/>
      <c r="L28" s="29"/>
      <c r="M28" s="29"/>
      <c r="N28" s="29"/>
      <c r="O28" s="29"/>
      <c r="P28" s="29"/>
      <c r="Q28" s="29"/>
      <c r="R28" s="14"/>
      <c r="S28" s="16"/>
    </row>
    <row r="29" spans="1:19" ht="16.5" customHeight="1">
      <c r="A29" s="14"/>
      <c r="B29" s="111"/>
      <c r="C29" s="113" t="str">
        <f>IF(C30="","",IF(C30=2,"J","L"))</f>
        <v/>
      </c>
      <c r="D29" s="112"/>
      <c r="E29" s="112"/>
      <c r="F29" s="112"/>
      <c r="G29" s="112"/>
      <c r="H29" s="29"/>
      <c r="I29" s="112"/>
      <c r="J29" s="107"/>
      <c r="K29" s="113" t="str">
        <f>IF(K30="","",IF(K30=3,"J","L"))</f>
        <v/>
      </c>
      <c r="L29" s="25"/>
      <c r="M29" s="25"/>
      <c r="N29" s="112"/>
      <c r="O29" s="112"/>
      <c r="P29" s="112"/>
      <c r="Q29" s="112"/>
      <c r="R29" s="14"/>
      <c r="S29" s="16"/>
    </row>
    <row r="30" spans="1:19" ht="18.75" customHeight="1">
      <c r="A30" s="14" t="s">
        <v>31</v>
      </c>
      <c r="B30" s="103" t="s">
        <v>97</v>
      </c>
      <c r="C30" s="123"/>
      <c r="D30" s="25"/>
      <c r="E30" s="8"/>
      <c r="F30" s="8"/>
      <c r="G30" s="8"/>
      <c r="H30" s="122" t="s">
        <v>32</v>
      </c>
      <c r="I30" s="8"/>
      <c r="J30" s="103" t="s">
        <v>97</v>
      </c>
      <c r="K30" s="123"/>
      <c r="L30" s="25"/>
      <c r="M30" s="25"/>
      <c r="N30" s="8"/>
      <c r="O30" s="8"/>
      <c r="P30" s="8"/>
      <c r="Q30" s="8"/>
      <c r="R30" s="14"/>
      <c r="S30" s="16"/>
    </row>
    <row r="31" spans="1:19" ht="28.5" customHeight="1" thickBot="1">
      <c r="A31" s="14"/>
      <c r="B31" s="100">
        <v>2</v>
      </c>
      <c r="C31" s="120" t="s">
        <v>98</v>
      </c>
      <c r="D31" s="114"/>
      <c r="E31" s="116" t="str">
        <f>IF(D31="","",IF(D31=B31/2,"J","L"))</f>
        <v/>
      </c>
      <c r="F31" s="117" t="s">
        <v>52</v>
      </c>
      <c r="G31" s="8"/>
      <c r="H31" s="29"/>
      <c r="I31" s="8"/>
      <c r="J31" s="100">
        <v>3</v>
      </c>
      <c r="K31" s="120" t="s">
        <v>98</v>
      </c>
      <c r="L31" s="114"/>
      <c r="M31" s="116" t="str">
        <f>IF(L31="","",IF(L31=J31/3,"J","L"))</f>
        <v/>
      </c>
      <c r="N31" s="117" t="s">
        <v>52</v>
      </c>
      <c r="O31" s="8"/>
      <c r="P31" s="8"/>
      <c r="Q31" s="8"/>
      <c r="R31" s="14"/>
      <c r="S31" s="16"/>
    </row>
    <row r="32" spans="1:19" ht="28.5" customHeight="1" thickTop="1">
      <c r="A32" s="14"/>
      <c r="B32" s="102">
        <v>4</v>
      </c>
      <c r="C32" s="119" t="s">
        <v>98</v>
      </c>
      <c r="D32" s="115"/>
      <c r="E32" s="116" t="str">
        <f>IF(D32="","",IF(D32=B32/2,"J","L"))</f>
        <v/>
      </c>
      <c r="F32" s="8"/>
      <c r="G32" s="8"/>
      <c r="H32" s="29"/>
      <c r="I32" s="8"/>
      <c r="J32" s="102">
        <v>6</v>
      </c>
      <c r="K32" s="119" t="s">
        <v>98</v>
      </c>
      <c r="L32" s="115"/>
      <c r="M32" s="116" t="str">
        <f>IF(L32="","",IF(L32=J32/3,"J","L"))</f>
        <v/>
      </c>
      <c r="N32" s="8"/>
      <c r="O32" s="8"/>
      <c r="P32" s="8"/>
      <c r="Q32" s="8"/>
      <c r="R32" s="14"/>
      <c r="S32" s="16"/>
    </row>
    <row r="33" spans="1:19" ht="17.25" customHeight="1">
      <c r="A33" s="14"/>
      <c r="B33" s="104" t="s">
        <v>97</v>
      </c>
      <c r="C33" s="123"/>
      <c r="D33" s="25"/>
      <c r="E33" s="8"/>
      <c r="F33" s="8"/>
      <c r="G33" s="8"/>
      <c r="H33" s="29"/>
      <c r="I33" s="8"/>
      <c r="J33" s="121" t="s">
        <v>97</v>
      </c>
      <c r="K33" s="123"/>
      <c r="L33" s="25"/>
      <c r="M33" s="25"/>
      <c r="N33" s="8"/>
      <c r="O33" s="8"/>
      <c r="P33" s="8"/>
      <c r="Q33" s="8"/>
      <c r="R33" s="14"/>
      <c r="S33" s="16"/>
    </row>
    <row r="34" spans="1:19" ht="18" customHeight="1">
      <c r="A34" s="14"/>
      <c r="B34" s="8"/>
      <c r="C34" s="113" t="str">
        <f>IF(C33="","",IF(C33=2,"J","L"))</f>
        <v/>
      </c>
      <c r="D34" s="8"/>
      <c r="E34" s="8"/>
      <c r="F34" s="8"/>
      <c r="G34" s="8"/>
      <c r="H34" s="29"/>
      <c r="I34" s="8"/>
      <c r="J34" s="104"/>
      <c r="K34" s="113" t="str">
        <f>IF(K33="","",IF(K33=3,"J","L"))</f>
        <v/>
      </c>
      <c r="L34" s="25"/>
      <c r="M34" s="25"/>
      <c r="N34" s="8"/>
      <c r="O34" s="8"/>
      <c r="P34" s="8"/>
      <c r="Q34" s="8"/>
      <c r="R34" s="14"/>
      <c r="S34" s="16"/>
    </row>
    <row r="35" spans="1:19" ht="16.5">
      <c r="A35" s="14"/>
      <c r="B35" s="8"/>
      <c r="C35" s="8"/>
      <c r="D35" s="8"/>
      <c r="E35" s="8"/>
      <c r="F35" s="8" t="s">
        <v>99</v>
      </c>
      <c r="G35" s="8"/>
      <c r="H35" s="29"/>
      <c r="I35" s="11"/>
      <c r="J35" s="8"/>
      <c r="K35" s="8"/>
      <c r="L35" s="8"/>
      <c r="M35" s="8"/>
      <c r="N35" s="8" t="s">
        <v>99</v>
      </c>
      <c r="O35" s="8"/>
      <c r="P35" s="8"/>
      <c r="Q35" s="8"/>
      <c r="R35" s="14"/>
      <c r="S35" s="16"/>
    </row>
    <row r="36" spans="1:19">
      <c r="A36" s="14"/>
      <c r="B36" s="29"/>
      <c r="C36" s="29"/>
      <c r="D36" s="29"/>
      <c r="E36" s="29"/>
      <c r="F36" s="29"/>
      <c r="G36" s="29"/>
      <c r="H36" s="29"/>
      <c r="I36" s="29"/>
      <c r="J36" s="29"/>
      <c r="K36" s="29"/>
      <c r="L36" s="29"/>
      <c r="M36" s="29"/>
      <c r="N36" s="29"/>
      <c r="O36" s="29"/>
      <c r="P36" s="29"/>
      <c r="Q36" s="29"/>
      <c r="R36" s="14"/>
      <c r="S36" s="16"/>
    </row>
    <row r="37" spans="1:19" ht="16.5" customHeight="1">
      <c r="A37" s="14"/>
      <c r="B37" s="111"/>
      <c r="C37" s="113" t="str">
        <f>IF(C38="","",IF(C38=4,"J","L"))</f>
        <v/>
      </c>
      <c r="D37" s="112"/>
      <c r="E37" s="112"/>
      <c r="F37" s="112"/>
      <c r="G37" s="112"/>
      <c r="H37" s="29"/>
      <c r="I37" s="112"/>
      <c r="J37" s="107"/>
      <c r="K37" s="113" t="str">
        <f>IF(K38="","",IF(K38=4,"J","L"))</f>
        <v/>
      </c>
      <c r="L37" s="25"/>
      <c r="M37" s="25"/>
      <c r="N37" s="112"/>
      <c r="O37" s="112"/>
      <c r="P37" s="112"/>
      <c r="Q37" s="112"/>
      <c r="R37" s="14"/>
      <c r="S37" s="16"/>
    </row>
    <row r="38" spans="1:19" ht="18.75" customHeight="1">
      <c r="A38" s="14" t="s">
        <v>33</v>
      </c>
      <c r="B38" s="103" t="s">
        <v>97</v>
      </c>
      <c r="C38" s="123"/>
      <c r="D38" s="25"/>
      <c r="E38" s="8"/>
      <c r="F38" s="8"/>
      <c r="G38" s="8"/>
      <c r="H38" s="122" t="s">
        <v>34</v>
      </c>
      <c r="I38" s="8"/>
      <c r="J38" s="103" t="s">
        <v>97</v>
      </c>
      <c r="K38" s="123"/>
      <c r="L38" s="25"/>
      <c r="M38" s="25"/>
      <c r="N38" s="8"/>
      <c r="O38" s="8"/>
      <c r="P38" s="8"/>
      <c r="Q38" s="8"/>
      <c r="R38" s="14"/>
      <c r="S38" s="16"/>
    </row>
    <row r="39" spans="1:19" ht="28.5" customHeight="1" thickBot="1">
      <c r="A39" s="14"/>
      <c r="B39" s="100">
        <v>4</v>
      </c>
      <c r="C39" s="120" t="s">
        <v>98</v>
      </c>
      <c r="D39" s="114"/>
      <c r="E39" s="116" t="str">
        <f>IF(D39="","",IF(D39=B39/4,"J","L"))</f>
        <v/>
      </c>
      <c r="F39" s="117" t="s">
        <v>52</v>
      </c>
      <c r="G39" s="8"/>
      <c r="H39" s="29"/>
      <c r="I39" s="8"/>
      <c r="J39" s="100">
        <v>8</v>
      </c>
      <c r="K39" s="120" t="s">
        <v>98</v>
      </c>
      <c r="L39" s="114"/>
      <c r="M39" s="116" t="str">
        <f>IF(L39="","",IF(L39=J39/4,"J","L"))</f>
        <v/>
      </c>
      <c r="N39" s="117" t="s">
        <v>52</v>
      </c>
      <c r="O39" s="8"/>
      <c r="P39" s="8"/>
      <c r="Q39" s="8"/>
      <c r="R39" s="14"/>
      <c r="S39" s="16"/>
    </row>
    <row r="40" spans="1:19" ht="28.5" customHeight="1" thickTop="1">
      <c r="A40" s="14"/>
      <c r="B40" s="102">
        <v>12</v>
      </c>
      <c r="C40" s="119" t="s">
        <v>98</v>
      </c>
      <c r="D40" s="115"/>
      <c r="E40" s="116" t="str">
        <f>IF(D40="","",IF(D40=B40/4,"J","L"))</f>
        <v/>
      </c>
      <c r="F40" s="8"/>
      <c r="G40" s="8"/>
      <c r="H40" s="29"/>
      <c r="I40" s="8"/>
      <c r="J40" s="102">
        <v>12</v>
      </c>
      <c r="K40" s="119" t="s">
        <v>98</v>
      </c>
      <c r="L40" s="115"/>
      <c r="M40" s="116" t="str">
        <f>IF(L40="","",IF(L40=J40/4,"J","L"))</f>
        <v/>
      </c>
      <c r="N40" s="8"/>
      <c r="O40" s="8"/>
      <c r="P40" s="8"/>
      <c r="Q40" s="8"/>
      <c r="R40" s="14"/>
      <c r="S40" s="16"/>
    </row>
    <row r="41" spans="1:19" ht="17.25" customHeight="1">
      <c r="A41" s="14"/>
      <c r="B41" s="104" t="s">
        <v>97</v>
      </c>
      <c r="C41" s="123"/>
      <c r="D41" s="25"/>
      <c r="E41" s="8"/>
      <c r="F41" s="8"/>
      <c r="G41" s="8"/>
      <c r="H41" s="29"/>
      <c r="I41" s="8"/>
      <c r="J41" s="121" t="s">
        <v>97</v>
      </c>
      <c r="K41" s="123"/>
      <c r="L41" s="25"/>
      <c r="M41" s="25"/>
      <c r="N41" s="8"/>
      <c r="O41" s="8"/>
      <c r="P41" s="8"/>
      <c r="Q41" s="8"/>
      <c r="R41" s="14"/>
      <c r="S41" s="16"/>
    </row>
    <row r="42" spans="1:19" ht="18" customHeight="1">
      <c r="A42" s="14"/>
      <c r="B42" s="8"/>
      <c r="C42" s="113" t="str">
        <f>IF(C41="","",IF(C41=4,"J","L"))</f>
        <v/>
      </c>
      <c r="D42" s="8"/>
      <c r="E42" s="8"/>
      <c r="F42" s="8"/>
      <c r="G42" s="8"/>
      <c r="H42" s="29"/>
      <c r="I42" s="8"/>
      <c r="J42" s="104"/>
      <c r="K42" s="113" t="str">
        <f>IF(K41="","",IF(K41=4,"J","L"))</f>
        <v/>
      </c>
      <c r="L42" s="25"/>
      <c r="M42" s="25"/>
      <c r="N42" s="8"/>
      <c r="O42" s="8"/>
      <c r="P42" s="8"/>
      <c r="Q42" s="8"/>
      <c r="R42" s="14"/>
      <c r="S42" s="16"/>
    </row>
    <row r="43" spans="1:19" ht="16.5">
      <c r="A43" s="14"/>
      <c r="B43" s="8"/>
      <c r="C43" s="8"/>
      <c r="D43" s="8"/>
      <c r="E43" s="8"/>
      <c r="F43" s="8" t="s">
        <v>99</v>
      </c>
      <c r="G43" s="8"/>
      <c r="H43" s="29"/>
      <c r="I43" s="11"/>
      <c r="J43" s="8"/>
      <c r="K43" s="8"/>
      <c r="L43" s="8"/>
      <c r="M43" s="8"/>
      <c r="N43" s="8"/>
      <c r="O43" s="8"/>
      <c r="P43" s="8"/>
      <c r="Q43" s="8"/>
      <c r="R43" s="14"/>
      <c r="S43" s="16"/>
    </row>
    <row r="44" spans="1:19">
      <c r="A44" s="14"/>
      <c r="B44" s="29"/>
      <c r="C44" s="29"/>
      <c r="D44" s="29"/>
      <c r="E44" s="29"/>
      <c r="F44" s="29"/>
      <c r="G44" s="29"/>
      <c r="H44" s="29"/>
      <c r="I44" s="29"/>
      <c r="J44" s="29"/>
      <c r="K44" s="29"/>
      <c r="L44" s="29"/>
      <c r="M44" s="29"/>
      <c r="N44" s="29"/>
      <c r="O44" s="29"/>
      <c r="P44" s="29"/>
      <c r="Q44" s="29"/>
      <c r="R44" s="14"/>
      <c r="S44" s="16"/>
    </row>
    <row r="45" spans="1:19" ht="16.5" customHeight="1">
      <c r="A45" s="14"/>
      <c r="B45" s="111"/>
      <c r="C45" s="113" t="str">
        <f>IF(C46="","",IF(C46=5,"J","L"))</f>
        <v/>
      </c>
      <c r="D45" s="112"/>
      <c r="E45" s="112"/>
      <c r="F45" s="112"/>
      <c r="G45" s="112"/>
      <c r="H45" s="29"/>
      <c r="I45" s="112"/>
      <c r="J45" s="107"/>
      <c r="K45" s="113" t="str">
        <f>IF(K46="","",IF(K46=6,"J","L"))</f>
        <v/>
      </c>
      <c r="L45" s="25"/>
      <c r="M45" s="25"/>
      <c r="N45" s="112"/>
      <c r="O45" s="112"/>
      <c r="P45" s="112"/>
      <c r="Q45" s="112"/>
      <c r="R45" s="14"/>
      <c r="S45" s="16"/>
    </row>
    <row r="46" spans="1:19" ht="18.75" customHeight="1">
      <c r="A46" s="14" t="s">
        <v>35</v>
      </c>
      <c r="B46" s="103" t="s">
        <v>97</v>
      </c>
      <c r="C46" s="123"/>
      <c r="D46" s="25"/>
      <c r="E46" s="8"/>
      <c r="F46" s="8"/>
      <c r="G46" s="8"/>
      <c r="H46" s="122" t="s">
        <v>36</v>
      </c>
      <c r="I46" s="8"/>
      <c r="J46" s="103" t="s">
        <v>97</v>
      </c>
      <c r="K46" s="123"/>
      <c r="L46" s="25"/>
      <c r="M46" s="25"/>
      <c r="N46" s="8"/>
      <c r="O46" s="8"/>
      <c r="P46" s="8"/>
      <c r="Q46" s="8"/>
      <c r="R46" s="14"/>
      <c r="S46" s="16"/>
    </row>
    <row r="47" spans="1:19" ht="28.5" customHeight="1" thickBot="1">
      <c r="A47" s="14"/>
      <c r="B47" s="100">
        <v>10</v>
      </c>
      <c r="C47" s="120" t="s">
        <v>98</v>
      </c>
      <c r="D47" s="114"/>
      <c r="E47" s="116" t="str">
        <f>IF(D47="","",IF(D47=B47/5,"J","L"))</f>
        <v/>
      </c>
      <c r="F47" s="8"/>
      <c r="G47" s="8"/>
      <c r="H47" s="29"/>
      <c r="I47" s="8"/>
      <c r="J47" s="100">
        <v>6</v>
      </c>
      <c r="K47" s="120" t="s">
        <v>98</v>
      </c>
      <c r="L47" s="114"/>
      <c r="M47" s="116" t="str">
        <f>IF(L47="","",IF(L47=J47/6,"J","L"))</f>
        <v/>
      </c>
      <c r="N47" s="8"/>
      <c r="O47" s="8"/>
      <c r="P47" s="8"/>
      <c r="Q47" s="8"/>
      <c r="R47" s="14"/>
      <c r="S47" s="16"/>
    </row>
    <row r="48" spans="1:19" ht="28.5" customHeight="1" thickTop="1">
      <c r="A48" s="14"/>
      <c r="B48" s="102">
        <v>15</v>
      </c>
      <c r="C48" s="119" t="s">
        <v>98</v>
      </c>
      <c r="D48" s="115"/>
      <c r="E48" s="116" t="str">
        <f>IF(D48="","",IF(D48=B48/5,"J","L"))</f>
        <v/>
      </c>
      <c r="F48" s="8"/>
      <c r="G48" s="8"/>
      <c r="H48" s="29"/>
      <c r="I48" s="8"/>
      <c r="J48" s="102">
        <v>18</v>
      </c>
      <c r="K48" s="119" t="s">
        <v>98</v>
      </c>
      <c r="L48" s="115"/>
      <c r="M48" s="116" t="str">
        <f>IF(L48="","",IF(L48=J48/6,"J","L"))</f>
        <v/>
      </c>
      <c r="N48" s="8"/>
      <c r="O48" s="8"/>
      <c r="P48" s="8"/>
      <c r="Q48" s="8"/>
      <c r="R48" s="14"/>
      <c r="S48" s="16"/>
    </row>
    <row r="49" spans="1:19" ht="17.25" customHeight="1">
      <c r="A49" s="14"/>
      <c r="B49" s="104" t="s">
        <v>97</v>
      </c>
      <c r="C49" s="123"/>
      <c r="D49" s="25"/>
      <c r="E49" s="8"/>
      <c r="F49" s="8"/>
      <c r="G49" s="8"/>
      <c r="H49" s="29"/>
      <c r="I49" s="8"/>
      <c r="J49" s="121" t="s">
        <v>97</v>
      </c>
      <c r="K49" s="123"/>
      <c r="L49" s="25"/>
      <c r="M49" s="25"/>
      <c r="N49" s="8"/>
      <c r="O49" s="8"/>
      <c r="P49" s="8"/>
      <c r="Q49" s="8"/>
      <c r="R49" s="14"/>
      <c r="S49" s="16"/>
    </row>
    <row r="50" spans="1:19" ht="18" customHeight="1">
      <c r="A50" s="14"/>
      <c r="B50" s="8"/>
      <c r="C50" s="113" t="str">
        <f>IF(C49="","",IF(C49=5,"J","L"))</f>
        <v/>
      </c>
      <c r="D50" s="8"/>
      <c r="E50" s="8"/>
      <c r="F50" s="8"/>
      <c r="G50" s="8"/>
      <c r="H50" s="29"/>
      <c r="I50" s="8"/>
      <c r="J50" s="104"/>
      <c r="K50" s="113" t="str">
        <f>IF(K49="","",IF(K49=6,"J","L"))</f>
        <v/>
      </c>
      <c r="L50" s="25"/>
      <c r="M50" s="25"/>
      <c r="N50" s="8"/>
      <c r="O50" s="8"/>
      <c r="P50" s="8"/>
      <c r="Q50" s="8"/>
      <c r="R50" s="14"/>
      <c r="S50" s="16"/>
    </row>
    <row r="51" spans="1:19" ht="16.5">
      <c r="A51" s="14"/>
      <c r="B51" s="8"/>
      <c r="C51" s="8"/>
      <c r="D51" s="8"/>
      <c r="E51" s="8"/>
      <c r="F51" s="8"/>
      <c r="G51" s="8"/>
      <c r="H51" s="29"/>
      <c r="I51" s="11"/>
      <c r="J51" s="8"/>
      <c r="K51" s="8"/>
      <c r="L51" s="8"/>
      <c r="M51" s="8"/>
      <c r="N51" s="8"/>
      <c r="O51" s="8"/>
      <c r="P51" s="8"/>
      <c r="Q51" s="8"/>
      <c r="R51" s="14"/>
      <c r="S51" s="16"/>
    </row>
    <row r="52" spans="1:19">
      <c r="A52" s="14"/>
      <c r="B52" s="29"/>
      <c r="C52" s="29"/>
      <c r="D52" s="29"/>
      <c r="E52" s="29"/>
      <c r="F52" s="29"/>
      <c r="G52" s="29"/>
      <c r="H52" s="29"/>
      <c r="I52" s="29"/>
      <c r="J52" s="29"/>
      <c r="K52" s="29"/>
      <c r="L52" s="29"/>
      <c r="M52" s="29"/>
      <c r="N52" s="29"/>
      <c r="O52" s="29"/>
      <c r="P52" s="29"/>
      <c r="Q52" s="29"/>
      <c r="R52" s="14"/>
      <c r="S52" s="16"/>
    </row>
    <row r="53" spans="1:19" ht="16.5" customHeight="1">
      <c r="A53" s="14"/>
      <c r="B53" s="111"/>
      <c r="C53" s="113" t="str">
        <f>IF(C54="","",IF(C54=4,"J","L"))</f>
        <v/>
      </c>
      <c r="D53" s="112"/>
      <c r="E53" s="112"/>
      <c r="F53" s="112"/>
      <c r="G53" s="112"/>
      <c r="H53" s="29"/>
      <c r="I53" s="112"/>
      <c r="J53" s="107"/>
      <c r="K53" s="113" t="str">
        <f>IF(K54="","",IF(K54=7,"J","L"))</f>
        <v/>
      </c>
      <c r="L53" s="25"/>
      <c r="M53" s="25"/>
      <c r="N53" s="112"/>
      <c r="O53" s="112"/>
      <c r="P53" s="112"/>
      <c r="Q53" s="112"/>
      <c r="R53" s="14"/>
      <c r="S53" s="16"/>
    </row>
    <row r="54" spans="1:19" ht="18.75" customHeight="1">
      <c r="A54" s="14" t="s">
        <v>37</v>
      </c>
      <c r="B54" s="103" t="s">
        <v>97</v>
      </c>
      <c r="C54" s="123"/>
      <c r="D54" s="25"/>
      <c r="E54" s="8"/>
      <c r="F54" s="8"/>
      <c r="G54" s="8"/>
      <c r="H54" s="122" t="s">
        <v>38</v>
      </c>
      <c r="I54" s="8"/>
      <c r="J54" s="103" t="s">
        <v>97</v>
      </c>
      <c r="K54" s="123"/>
      <c r="L54" s="25"/>
      <c r="M54" s="25"/>
      <c r="N54" s="8"/>
      <c r="O54" s="8"/>
      <c r="P54" s="8"/>
      <c r="Q54" s="8"/>
      <c r="R54" s="14"/>
      <c r="S54" s="16"/>
    </row>
    <row r="55" spans="1:19" ht="28.5" customHeight="1" thickBot="1">
      <c r="A55" s="14"/>
      <c r="B55" s="100">
        <v>16</v>
      </c>
      <c r="C55" s="120" t="s">
        <v>98</v>
      </c>
      <c r="D55" s="114"/>
      <c r="E55" s="116" t="str">
        <f>IF(D55="","",IF(D55=B55/4,"J","L"))</f>
        <v/>
      </c>
      <c r="F55" s="8"/>
      <c r="G55" s="8"/>
      <c r="H55" s="29"/>
      <c r="I55" s="8"/>
      <c r="J55" s="100">
        <v>14</v>
      </c>
      <c r="K55" s="120" t="s">
        <v>98</v>
      </c>
      <c r="L55" s="114"/>
      <c r="M55" s="116" t="str">
        <f>IF(L55="","",IF(L55=J55/7,"J","L"))</f>
        <v/>
      </c>
      <c r="N55" s="8"/>
      <c r="O55" s="8"/>
      <c r="P55" s="8"/>
      <c r="Q55" s="8"/>
      <c r="R55" s="14"/>
      <c r="S55" s="16"/>
    </row>
    <row r="56" spans="1:19" ht="28.5" customHeight="1" thickTop="1">
      <c r="A56" s="14"/>
      <c r="B56" s="102">
        <v>20</v>
      </c>
      <c r="C56" s="119" t="s">
        <v>98</v>
      </c>
      <c r="D56" s="115"/>
      <c r="E56" s="116" t="str">
        <f>IF(D56="","",IF(D56=B56/4,"J","L"))</f>
        <v/>
      </c>
      <c r="F56" s="8"/>
      <c r="G56" s="8"/>
      <c r="H56" s="29"/>
      <c r="I56" s="8"/>
      <c r="J56" s="102">
        <v>21</v>
      </c>
      <c r="K56" s="119" t="s">
        <v>98</v>
      </c>
      <c r="L56" s="115"/>
      <c r="M56" s="116" t="str">
        <f>IF(L56="","",IF(L56=J56/7,"J","L"))</f>
        <v/>
      </c>
      <c r="N56" s="8"/>
      <c r="O56" s="8"/>
      <c r="P56" s="8"/>
      <c r="Q56" s="8"/>
      <c r="R56" s="14"/>
      <c r="S56" s="16"/>
    </row>
    <row r="57" spans="1:19" ht="17.25" customHeight="1">
      <c r="A57" s="14"/>
      <c r="B57" s="104" t="s">
        <v>97</v>
      </c>
      <c r="C57" s="123"/>
      <c r="D57" s="25"/>
      <c r="E57" s="8"/>
      <c r="F57" s="8"/>
      <c r="G57" s="8"/>
      <c r="H57" s="29"/>
      <c r="I57" s="8"/>
      <c r="J57" s="121" t="s">
        <v>97</v>
      </c>
      <c r="K57" s="123"/>
      <c r="L57" s="25"/>
      <c r="M57" s="25"/>
      <c r="N57" s="8"/>
      <c r="O57" s="8"/>
      <c r="P57" s="8"/>
      <c r="Q57" s="8"/>
      <c r="R57" s="14"/>
      <c r="S57" s="16"/>
    </row>
    <row r="58" spans="1:19" ht="18" customHeight="1">
      <c r="A58" s="14"/>
      <c r="B58" s="8"/>
      <c r="C58" s="113" t="str">
        <f>IF(C57="","",IF(C57=4,"J","L"))</f>
        <v/>
      </c>
      <c r="D58" s="8"/>
      <c r="E58" s="8"/>
      <c r="F58" s="8"/>
      <c r="G58" s="8"/>
      <c r="H58" s="29"/>
      <c r="I58" s="8"/>
      <c r="J58" s="104"/>
      <c r="K58" s="113" t="str">
        <f>IF(K57="","",IF(K57=7,"J","L"))</f>
        <v/>
      </c>
      <c r="L58" s="25"/>
      <c r="M58" s="25"/>
      <c r="N58" s="8"/>
      <c r="O58" s="8"/>
      <c r="P58" s="8"/>
      <c r="Q58" s="8"/>
      <c r="R58" s="14"/>
      <c r="S58" s="16"/>
    </row>
    <row r="59" spans="1:19" ht="16.5">
      <c r="A59" s="14"/>
      <c r="B59" s="8"/>
      <c r="C59" s="8"/>
      <c r="D59" s="8"/>
      <c r="E59" s="8"/>
      <c r="F59" s="8"/>
      <c r="G59" s="8"/>
      <c r="H59" s="29"/>
      <c r="I59" s="11"/>
      <c r="J59" s="8"/>
      <c r="K59" s="8"/>
      <c r="L59" s="8"/>
      <c r="M59" s="8"/>
      <c r="N59" s="8"/>
      <c r="O59" s="8"/>
      <c r="P59" s="8"/>
      <c r="Q59" s="8"/>
      <c r="R59" s="14"/>
      <c r="S59" s="16"/>
    </row>
    <row r="60" spans="1:19">
      <c r="A60" s="14"/>
      <c r="B60" s="29"/>
      <c r="C60" s="29"/>
      <c r="D60" s="29"/>
      <c r="E60" s="29"/>
      <c r="F60" s="29"/>
      <c r="G60" s="29"/>
      <c r="H60" s="29"/>
      <c r="I60" s="29"/>
      <c r="J60" s="29"/>
      <c r="K60" s="29"/>
      <c r="L60" s="29"/>
      <c r="M60" s="29"/>
      <c r="N60" s="29"/>
      <c r="O60" s="29"/>
      <c r="P60" s="29"/>
      <c r="Q60" s="29"/>
      <c r="R60" s="14"/>
      <c r="S60" s="16"/>
    </row>
    <row r="61" spans="1:19" ht="16.5" customHeight="1">
      <c r="A61" s="14"/>
      <c r="B61" s="111"/>
      <c r="C61" s="113" t="str">
        <f>IF(C62="","",IF(C62=10,"J","L"))</f>
        <v/>
      </c>
      <c r="D61" s="112"/>
      <c r="E61" s="112"/>
      <c r="F61" s="112"/>
      <c r="G61" s="112"/>
      <c r="H61" s="29"/>
      <c r="I61" s="112"/>
      <c r="J61" s="107"/>
      <c r="K61" s="113" t="str">
        <f>IF(K62="","",IF(K62=8,"J","L"))</f>
        <v/>
      </c>
      <c r="L61" s="25"/>
      <c r="M61" s="25"/>
      <c r="N61" s="112"/>
      <c r="O61" s="112"/>
      <c r="P61" s="112"/>
      <c r="Q61" s="112"/>
      <c r="R61" s="14"/>
      <c r="S61" s="16"/>
    </row>
    <row r="62" spans="1:19" ht="18.75" customHeight="1">
      <c r="A62" s="14" t="s">
        <v>39</v>
      </c>
      <c r="B62" s="103" t="s">
        <v>97</v>
      </c>
      <c r="C62" s="123"/>
      <c r="D62" s="25"/>
      <c r="E62" s="8"/>
      <c r="F62" s="8"/>
      <c r="G62" s="8"/>
      <c r="H62" s="122" t="s">
        <v>40</v>
      </c>
      <c r="I62" s="8"/>
      <c r="J62" s="103" t="s">
        <v>97</v>
      </c>
      <c r="K62" s="123"/>
      <c r="L62" s="25"/>
      <c r="M62" s="25"/>
      <c r="N62" s="8"/>
      <c r="O62" s="8"/>
      <c r="P62" s="8"/>
      <c r="Q62" s="8"/>
      <c r="R62" s="14"/>
      <c r="S62" s="16"/>
    </row>
    <row r="63" spans="1:19" ht="28.5" customHeight="1" thickBot="1">
      <c r="A63" s="14"/>
      <c r="B63" s="100">
        <v>30</v>
      </c>
      <c r="C63" s="120" t="s">
        <v>98</v>
      </c>
      <c r="D63" s="114"/>
      <c r="E63" s="116" t="str">
        <f>IF(D63="","",IF(D63=B63/10,"J","L"))</f>
        <v/>
      </c>
      <c r="F63" s="8"/>
      <c r="G63" s="8"/>
      <c r="H63" s="29"/>
      <c r="I63" s="8"/>
      <c r="J63" s="100">
        <v>32</v>
      </c>
      <c r="K63" s="120" t="s">
        <v>98</v>
      </c>
      <c r="L63" s="114"/>
      <c r="M63" s="116" t="str">
        <f>IF(L63="","",IF(L63=J63/8,"J","L"))</f>
        <v/>
      </c>
      <c r="N63" s="8"/>
      <c r="O63" s="8"/>
      <c r="P63" s="8"/>
      <c r="Q63" s="8"/>
      <c r="R63" s="14"/>
      <c r="S63" s="16"/>
    </row>
    <row r="64" spans="1:19" ht="28.5" customHeight="1" thickTop="1">
      <c r="A64" s="14"/>
      <c r="B64" s="102">
        <v>40</v>
      </c>
      <c r="C64" s="119" t="s">
        <v>98</v>
      </c>
      <c r="D64" s="115"/>
      <c r="E64" s="116" t="str">
        <f>IF(D64="","",IF(D64=B64/10,"J","L"))</f>
        <v/>
      </c>
      <c r="F64" s="8"/>
      <c r="G64" s="8"/>
      <c r="H64" s="29"/>
      <c r="I64" s="8"/>
      <c r="J64" s="102">
        <v>40</v>
      </c>
      <c r="K64" s="119" t="s">
        <v>98</v>
      </c>
      <c r="L64" s="115"/>
      <c r="M64" s="116" t="str">
        <f>IF(L64="","",IF(L64=J64/8,"J","L"))</f>
        <v/>
      </c>
      <c r="N64" s="8"/>
      <c r="O64" s="8"/>
      <c r="P64" s="8"/>
      <c r="Q64" s="8"/>
      <c r="R64" s="14"/>
      <c r="S64" s="16"/>
    </row>
    <row r="65" spans="1:19" ht="17.25" customHeight="1">
      <c r="A65" s="14"/>
      <c r="B65" s="104" t="s">
        <v>97</v>
      </c>
      <c r="C65" s="123"/>
      <c r="D65" s="25"/>
      <c r="E65" s="8"/>
      <c r="F65" s="8"/>
      <c r="G65" s="8"/>
      <c r="H65" s="29"/>
      <c r="I65" s="8"/>
      <c r="J65" s="121" t="s">
        <v>97</v>
      </c>
      <c r="K65" s="123"/>
      <c r="L65" s="25"/>
      <c r="M65" s="25"/>
      <c r="N65" s="8"/>
      <c r="O65" s="8"/>
      <c r="P65" s="8"/>
      <c r="Q65" s="8"/>
      <c r="R65" s="14"/>
      <c r="S65" s="16"/>
    </row>
    <row r="66" spans="1:19" ht="18" customHeight="1">
      <c r="A66" s="14"/>
      <c r="B66" s="8"/>
      <c r="C66" s="113" t="str">
        <f>IF(C65="","",IF(C65=10,"J","L"))</f>
        <v/>
      </c>
      <c r="D66" s="8"/>
      <c r="E66" s="8" t="s">
        <v>99</v>
      </c>
      <c r="F66" s="8"/>
      <c r="G66" s="8"/>
      <c r="H66" s="29"/>
      <c r="I66" s="8"/>
      <c r="J66" s="104"/>
      <c r="K66" s="113" t="str">
        <f>IF(K65="","",IF(K65=8,"J","L"))</f>
        <v/>
      </c>
      <c r="L66" s="25"/>
      <c r="M66" s="25"/>
      <c r="N66" s="8"/>
      <c r="O66" s="8"/>
      <c r="P66" s="8"/>
      <c r="Q66" s="8"/>
      <c r="R66" s="14"/>
      <c r="S66" s="16"/>
    </row>
    <row r="67" spans="1:19" ht="16.5">
      <c r="A67" s="14"/>
      <c r="B67" s="8"/>
      <c r="C67" s="8"/>
      <c r="D67" s="8"/>
      <c r="E67" s="8"/>
      <c r="F67" s="8"/>
      <c r="G67" s="8"/>
      <c r="H67" s="29"/>
      <c r="I67" s="11"/>
      <c r="J67" s="8"/>
      <c r="K67" s="8"/>
      <c r="L67" s="8"/>
      <c r="M67" s="8"/>
      <c r="N67" s="8"/>
      <c r="O67" s="8"/>
      <c r="P67" s="8"/>
      <c r="Q67" s="8"/>
      <c r="R67" s="14"/>
      <c r="S67" s="16"/>
    </row>
    <row r="68" spans="1:19">
      <c r="A68" s="14"/>
      <c r="B68" s="29"/>
      <c r="C68" s="29"/>
      <c r="D68" s="29"/>
      <c r="E68" s="29"/>
      <c r="F68" s="29"/>
      <c r="G68" s="29"/>
      <c r="H68" s="29"/>
      <c r="I68" s="29"/>
      <c r="J68" s="29"/>
      <c r="K68" s="29"/>
      <c r="L68" s="29"/>
      <c r="M68" s="29"/>
      <c r="N68" s="29"/>
      <c r="O68" s="29"/>
      <c r="P68" s="29"/>
      <c r="Q68" s="29"/>
      <c r="R68" s="14"/>
      <c r="S68" s="16"/>
    </row>
    <row r="69" spans="1:19" ht="16.5" customHeight="1">
      <c r="A69" s="14"/>
      <c r="B69" s="111"/>
      <c r="C69" s="113" t="str">
        <f>IF(C70="","",IF(C70=7,"J","L"))</f>
        <v/>
      </c>
      <c r="D69" s="112"/>
      <c r="E69" s="112"/>
      <c r="F69" s="112"/>
      <c r="G69" s="112"/>
      <c r="H69" s="29"/>
      <c r="I69" s="112"/>
      <c r="J69" s="107"/>
      <c r="K69" s="113" t="str">
        <f>IF(K70="","",IF(K70=9,"J","L"))</f>
        <v/>
      </c>
      <c r="L69" s="25"/>
      <c r="M69" s="25"/>
      <c r="N69" s="112"/>
      <c r="O69" s="112"/>
      <c r="P69" s="112"/>
      <c r="Q69" s="112"/>
      <c r="R69" s="14"/>
      <c r="S69" s="16"/>
    </row>
    <row r="70" spans="1:19" ht="18.75" customHeight="1">
      <c r="A70" s="14" t="s">
        <v>100</v>
      </c>
      <c r="B70" s="103" t="s">
        <v>97</v>
      </c>
      <c r="C70" s="123"/>
      <c r="D70" s="25"/>
      <c r="E70" s="8"/>
      <c r="F70" s="8"/>
      <c r="G70" s="8"/>
      <c r="H70" s="122">
        <v>12</v>
      </c>
      <c r="I70" s="8"/>
      <c r="J70" s="103" t="s">
        <v>97</v>
      </c>
      <c r="K70" s="123"/>
      <c r="L70" s="25"/>
      <c r="M70" s="25"/>
      <c r="N70" s="8"/>
      <c r="O70" s="8"/>
      <c r="P70" s="8"/>
      <c r="Q70" s="8"/>
      <c r="R70" s="14"/>
      <c r="S70" s="16"/>
    </row>
    <row r="71" spans="1:19" ht="28.5" customHeight="1" thickBot="1">
      <c r="A71" s="14"/>
      <c r="B71" s="100">
        <v>35</v>
      </c>
      <c r="C71" s="120" t="s">
        <v>98</v>
      </c>
      <c r="D71" s="114"/>
      <c r="E71" s="116" t="str">
        <f>IF(D71="","",IF(D71=B71/7,"J","L"))</f>
        <v/>
      </c>
      <c r="F71" s="8"/>
      <c r="G71" s="8"/>
      <c r="H71" s="29"/>
      <c r="I71" s="8"/>
      <c r="J71" s="100">
        <v>18</v>
      </c>
      <c r="K71" s="120" t="s">
        <v>98</v>
      </c>
      <c r="L71" s="114"/>
      <c r="M71" s="116" t="str">
        <f>IF(L71="","",IF(L71=J71/9,"J","L"))</f>
        <v/>
      </c>
      <c r="N71" s="8"/>
      <c r="O71" s="8"/>
      <c r="P71" s="8"/>
      <c r="Q71" s="8"/>
      <c r="R71" s="14"/>
      <c r="S71" s="16"/>
    </row>
    <row r="72" spans="1:19" ht="28.5" customHeight="1" thickTop="1">
      <c r="A72" s="14"/>
      <c r="B72" s="102">
        <v>42</v>
      </c>
      <c r="C72" s="119" t="s">
        <v>98</v>
      </c>
      <c r="D72" s="115"/>
      <c r="E72" s="116" t="str">
        <f>IF(D72="","",IF(D72=B72/7,"J","L"))</f>
        <v/>
      </c>
      <c r="F72" s="8"/>
      <c r="G72" s="8"/>
      <c r="H72" s="29"/>
      <c r="I72" s="8"/>
      <c r="J72" s="102">
        <v>27</v>
      </c>
      <c r="K72" s="119" t="s">
        <v>98</v>
      </c>
      <c r="L72" s="115"/>
      <c r="M72" s="116" t="str">
        <f>IF(L72="","",IF(L72=J72/9,"J","L"))</f>
        <v/>
      </c>
      <c r="N72" s="8"/>
      <c r="O72" s="8"/>
      <c r="P72" s="8"/>
      <c r="Q72" s="8"/>
      <c r="R72" s="14"/>
      <c r="S72" s="16"/>
    </row>
    <row r="73" spans="1:19" ht="17.25" customHeight="1">
      <c r="A73" s="14"/>
      <c r="B73" s="104" t="s">
        <v>97</v>
      </c>
      <c r="C73" s="123"/>
      <c r="D73" s="25"/>
      <c r="E73" s="8"/>
      <c r="F73" s="8"/>
      <c r="G73" s="8"/>
      <c r="H73" s="29"/>
      <c r="I73" s="8"/>
      <c r="J73" s="121" t="s">
        <v>97</v>
      </c>
      <c r="K73" s="123"/>
      <c r="L73" s="25"/>
      <c r="M73" s="25"/>
      <c r="N73" s="8"/>
      <c r="O73" s="8"/>
      <c r="P73" s="8"/>
      <c r="Q73" s="8"/>
      <c r="R73" s="14"/>
      <c r="S73" s="16"/>
    </row>
    <row r="74" spans="1:19" ht="18" customHeight="1">
      <c r="A74" s="14"/>
      <c r="B74" s="8"/>
      <c r="C74" s="113" t="str">
        <f>IF(C73="","",IF(C73=7,"J","L"))</f>
        <v/>
      </c>
      <c r="D74" s="8"/>
      <c r="E74" s="8"/>
      <c r="F74" s="8"/>
      <c r="G74" s="8"/>
      <c r="H74" s="29"/>
      <c r="I74" s="8"/>
      <c r="J74" s="104"/>
      <c r="K74" s="113" t="str">
        <f>IF(K73="","",IF(K73=9,"J","L"))</f>
        <v/>
      </c>
      <c r="L74" s="25"/>
      <c r="M74" s="25"/>
      <c r="N74" s="8"/>
      <c r="O74" s="8"/>
      <c r="P74" s="8"/>
      <c r="Q74" s="8"/>
      <c r="R74" s="14"/>
      <c r="S74" s="16"/>
    </row>
    <row r="75" spans="1:19" ht="16.5">
      <c r="A75" s="14"/>
      <c r="B75" s="8"/>
      <c r="C75" s="8"/>
      <c r="D75" s="8"/>
      <c r="E75" s="8"/>
      <c r="F75" s="8"/>
      <c r="G75" s="8"/>
      <c r="H75" s="29"/>
      <c r="I75" s="11"/>
      <c r="J75" s="8"/>
      <c r="K75" s="8"/>
      <c r="L75" s="8"/>
      <c r="M75" s="8"/>
      <c r="N75" s="8"/>
      <c r="O75" s="8"/>
      <c r="P75" s="8"/>
      <c r="Q75" s="8"/>
      <c r="R75" s="14"/>
      <c r="S75" s="16"/>
    </row>
    <row r="76" spans="1:19">
      <c r="A76" s="14"/>
      <c r="B76" s="29"/>
      <c r="C76" s="29"/>
      <c r="D76" s="29"/>
      <c r="E76" s="29"/>
      <c r="F76" s="29"/>
      <c r="G76" s="29"/>
      <c r="H76" s="29"/>
      <c r="I76" s="29"/>
      <c r="J76" s="29"/>
      <c r="K76" s="29"/>
      <c r="L76" s="29"/>
      <c r="M76" s="29"/>
      <c r="N76" s="29"/>
      <c r="O76" s="29"/>
      <c r="P76" s="29"/>
      <c r="Q76" s="29"/>
      <c r="R76" s="14"/>
      <c r="S76" s="16"/>
    </row>
    <row r="77" spans="1:19" ht="16.5" customHeight="1">
      <c r="A77" s="14"/>
      <c r="B77" s="111"/>
      <c r="C77" s="113" t="str">
        <f>IF(C78="","",IF(C78=6,"J","L"))</f>
        <v/>
      </c>
      <c r="D77" s="112"/>
      <c r="E77" s="112"/>
      <c r="F77" s="112"/>
      <c r="G77" s="112"/>
      <c r="H77" s="29"/>
      <c r="I77" s="112"/>
      <c r="J77" s="107"/>
      <c r="K77" s="113" t="str">
        <f>IF(K78="","",IF(K78=3,"J","L"))</f>
        <v/>
      </c>
      <c r="L77" s="25"/>
      <c r="M77" s="25"/>
      <c r="N77" s="112"/>
      <c r="O77" s="112"/>
      <c r="P77" s="112"/>
      <c r="Q77" s="112"/>
      <c r="R77" s="14"/>
      <c r="S77" s="16"/>
    </row>
    <row r="78" spans="1:19" ht="18.75" customHeight="1">
      <c r="A78" s="14" t="s">
        <v>101</v>
      </c>
      <c r="B78" s="103" t="s">
        <v>97</v>
      </c>
      <c r="C78" s="123"/>
      <c r="D78" s="25"/>
      <c r="E78" s="8"/>
      <c r="F78" s="8"/>
      <c r="G78" s="8"/>
      <c r="H78" s="122" t="s">
        <v>102</v>
      </c>
      <c r="I78" s="8"/>
      <c r="J78" s="103" t="s">
        <v>97</v>
      </c>
      <c r="K78" s="123"/>
      <c r="L78" s="25"/>
      <c r="M78" s="25"/>
      <c r="N78" s="8"/>
      <c r="O78" s="8"/>
      <c r="P78" s="8"/>
      <c r="Q78" s="8"/>
      <c r="R78" s="14"/>
      <c r="S78" s="16"/>
    </row>
    <row r="79" spans="1:19" ht="28.5" customHeight="1" thickBot="1">
      <c r="A79" s="14"/>
      <c r="B79" s="100">
        <v>18</v>
      </c>
      <c r="C79" s="120" t="s">
        <v>98</v>
      </c>
      <c r="D79" s="114"/>
      <c r="E79" s="116" t="str">
        <f>IF(D79="","",IF(D79=B79/6,"J","L"))</f>
        <v/>
      </c>
      <c r="F79" s="8"/>
      <c r="G79" s="8"/>
      <c r="H79" s="29"/>
      <c r="I79" s="8"/>
      <c r="J79" s="100">
        <v>18</v>
      </c>
      <c r="K79" s="120" t="s">
        <v>98</v>
      </c>
      <c r="L79" s="114"/>
      <c r="M79" s="116" t="str">
        <f>IF(L79="","",IF(L79=J79/3,"J","L"))</f>
        <v/>
      </c>
      <c r="N79" s="8"/>
      <c r="O79" s="8"/>
      <c r="P79" s="8"/>
      <c r="Q79" s="8"/>
      <c r="R79" s="14"/>
      <c r="S79" s="16"/>
    </row>
    <row r="80" spans="1:19" ht="28.5" customHeight="1" thickTop="1">
      <c r="A80" s="14"/>
      <c r="B80" s="102">
        <v>24</v>
      </c>
      <c r="C80" s="119" t="s">
        <v>98</v>
      </c>
      <c r="D80" s="115"/>
      <c r="E80" s="116" t="str">
        <f>IF(D80="","",IF(D80=B80/6,"J","L"))</f>
        <v/>
      </c>
      <c r="F80" s="8"/>
      <c r="G80" s="8"/>
      <c r="H80" s="29"/>
      <c r="I80" s="8"/>
      <c r="J80" s="102">
        <v>21</v>
      </c>
      <c r="K80" s="119" t="s">
        <v>98</v>
      </c>
      <c r="L80" s="115"/>
      <c r="M80" s="116" t="str">
        <f>IF(L80="","",IF(L80=J80/3,"J","L"))</f>
        <v/>
      </c>
      <c r="N80" s="8"/>
      <c r="O80" s="8"/>
      <c r="P80" s="8"/>
      <c r="Q80" s="8"/>
      <c r="R80" s="14"/>
      <c r="S80" s="16"/>
    </row>
    <row r="81" spans="1:19" ht="17.25" customHeight="1">
      <c r="A81" s="14"/>
      <c r="B81" s="104" t="s">
        <v>97</v>
      </c>
      <c r="C81" s="123"/>
      <c r="D81" s="25"/>
      <c r="E81" s="8"/>
      <c r="F81" s="8"/>
      <c r="G81" s="8"/>
      <c r="H81" s="29"/>
      <c r="I81" s="8"/>
      <c r="J81" s="121" t="s">
        <v>97</v>
      </c>
      <c r="K81" s="123"/>
      <c r="L81" s="25"/>
      <c r="M81" s="25"/>
      <c r="N81" s="8"/>
      <c r="O81" s="8"/>
      <c r="P81" s="8"/>
      <c r="Q81" s="8"/>
      <c r="R81" s="14"/>
      <c r="S81" s="16"/>
    </row>
    <row r="82" spans="1:19" ht="18" customHeight="1">
      <c r="A82" s="14"/>
      <c r="B82" s="8"/>
      <c r="C82" s="113" t="str">
        <f>IF(C81="","",IF(C81=6,"J","L"))</f>
        <v/>
      </c>
      <c r="D82" s="8"/>
      <c r="E82" s="8"/>
      <c r="F82" s="8"/>
      <c r="G82" s="8"/>
      <c r="H82" s="29"/>
      <c r="I82" s="8"/>
      <c r="J82" s="104"/>
      <c r="K82" s="113" t="str">
        <f>IF(K81="","",IF(K81=3,"J","L"))</f>
        <v/>
      </c>
      <c r="L82" s="25"/>
      <c r="M82" s="25"/>
      <c r="N82" s="8"/>
      <c r="O82" s="8"/>
      <c r="P82" s="8"/>
      <c r="Q82" s="8"/>
      <c r="R82" s="14"/>
      <c r="S82" s="16"/>
    </row>
    <row r="83" spans="1:19" ht="16.5">
      <c r="A83" s="14"/>
      <c r="B83" s="8"/>
      <c r="C83" s="8"/>
      <c r="D83" s="8"/>
      <c r="E83" s="8"/>
      <c r="F83" s="8"/>
      <c r="G83" s="8"/>
      <c r="H83" s="29"/>
      <c r="I83" s="11"/>
      <c r="J83" s="8"/>
      <c r="K83" s="8"/>
      <c r="L83" s="8"/>
      <c r="M83" s="8"/>
      <c r="N83" s="8"/>
      <c r="O83" s="8"/>
      <c r="P83" s="8"/>
      <c r="Q83" s="8"/>
      <c r="R83" s="14"/>
      <c r="S83" s="16"/>
    </row>
    <row r="84" spans="1:19">
      <c r="A84" s="14"/>
      <c r="B84" s="29"/>
      <c r="C84" s="29"/>
      <c r="D84" s="29"/>
      <c r="E84" s="29"/>
      <c r="F84" s="29"/>
      <c r="G84" s="29"/>
      <c r="H84" s="29"/>
      <c r="I84" s="29"/>
      <c r="J84" s="29"/>
      <c r="K84" s="29"/>
      <c r="L84" s="29"/>
      <c r="M84" s="29"/>
      <c r="N84" s="29"/>
      <c r="O84" s="29"/>
      <c r="P84" s="29"/>
      <c r="Q84" s="29"/>
      <c r="R84" s="14"/>
      <c r="S84" s="16"/>
    </row>
    <row r="85" spans="1:19" ht="16.5" customHeight="1">
      <c r="A85" s="14"/>
      <c r="B85" s="111"/>
      <c r="C85" s="113" t="str">
        <f>IF(C86="","",IF(C86=4,"J","L"))</f>
        <v/>
      </c>
      <c r="D85" s="112"/>
      <c r="E85" s="112"/>
      <c r="F85" s="112"/>
      <c r="G85" s="112"/>
      <c r="H85" s="29"/>
      <c r="I85" s="112"/>
      <c r="J85" s="107"/>
      <c r="K85" s="113" t="str">
        <f>IF(K86="","",IF(K86=7,"J","L"))</f>
        <v/>
      </c>
      <c r="L85" s="25"/>
      <c r="M85" s="25"/>
      <c r="N85" s="112"/>
      <c r="O85" s="112"/>
      <c r="P85" s="112"/>
      <c r="Q85" s="112"/>
      <c r="R85" s="14"/>
      <c r="S85" s="16"/>
    </row>
    <row r="86" spans="1:19" ht="18.75" customHeight="1">
      <c r="A86" s="14" t="s">
        <v>103</v>
      </c>
      <c r="B86" s="103" t="s">
        <v>97</v>
      </c>
      <c r="C86" s="123"/>
      <c r="D86" s="25"/>
      <c r="E86" s="8"/>
      <c r="F86" s="8"/>
      <c r="G86" s="8"/>
      <c r="H86" s="122" t="s">
        <v>104</v>
      </c>
      <c r="I86" s="8"/>
      <c r="J86" s="103" t="s">
        <v>97</v>
      </c>
      <c r="K86" s="123"/>
      <c r="L86" s="25"/>
      <c r="M86" s="25"/>
      <c r="N86" s="8"/>
      <c r="O86" s="8"/>
      <c r="P86" s="8"/>
      <c r="Q86" s="8"/>
      <c r="R86" s="14"/>
      <c r="S86" s="16"/>
    </row>
    <row r="87" spans="1:19" ht="28.5" customHeight="1" thickBot="1">
      <c r="A87" s="14"/>
      <c r="B87" s="100">
        <v>28</v>
      </c>
      <c r="C87" s="120" t="s">
        <v>98</v>
      </c>
      <c r="D87" s="114"/>
      <c r="E87" s="116" t="str">
        <f>IF(D87="","",IF(D87=B87/4,"J","L"))</f>
        <v/>
      </c>
      <c r="F87" s="8"/>
      <c r="G87" s="8"/>
      <c r="H87" s="29"/>
      <c r="I87" s="8"/>
      <c r="J87" s="100">
        <v>35</v>
      </c>
      <c r="K87" s="120" t="s">
        <v>98</v>
      </c>
      <c r="L87" s="114"/>
      <c r="M87" s="116" t="str">
        <f>IF(L87="","",IF(L87=J87/7,"J","L"))</f>
        <v/>
      </c>
      <c r="N87" s="8"/>
      <c r="O87" s="8"/>
      <c r="P87" s="8"/>
      <c r="Q87" s="8"/>
      <c r="R87" s="14"/>
      <c r="S87" s="16"/>
    </row>
    <row r="88" spans="1:19" ht="28.5" customHeight="1" thickTop="1">
      <c r="A88" s="14"/>
      <c r="B88" s="102">
        <v>36</v>
      </c>
      <c r="C88" s="119" t="s">
        <v>98</v>
      </c>
      <c r="D88" s="115"/>
      <c r="E88" s="116" t="str">
        <f>IF(D88="","",IF(D88=B88/4,"J","L"))</f>
        <v/>
      </c>
      <c r="F88" s="8"/>
      <c r="G88" s="8"/>
      <c r="H88" s="29"/>
      <c r="I88" s="8"/>
      <c r="J88" s="102">
        <v>42</v>
      </c>
      <c r="K88" s="119" t="s">
        <v>98</v>
      </c>
      <c r="L88" s="115"/>
      <c r="M88" s="116" t="str">
        <f>IF(L88="","",IF(L88=J88/7,"J","L"))</f>
        <v/>
      </c>
      <c r="N88" s="8"/>
      <c r="O88" s="8"/>
      <c r="P88" s="8"/>
      <c r="Q88" s="8"/>
      <c r="R88" s="14"/>
      <c r="S88" s="16"/>
    </row>
    <row r="89" spans="1:19" ht="17.25" customHeight="1">
      <c r="A89" s="14"/>
      <c r="B89" s="104" t="s">
        <v>97</v>
      </c>
      <c r="C89" s="123"/>
      <c r="D89" s="25"/>
      <c r="E89" s="8"/>
      <c r="F89" s="8"/>
      <c r="G89" s="8"/>
      <c r="H89" s="29"/>
      <c r="I89" s="8"/>
      <c r="J89" s="121" t="s">
        <v>97</v>
      </c>
      <c r="K89" s="123"/>
      <c r="L89" s="25"/>
      <c r="M89" s="25"/>
      <c r="N89" s="8"/>
      <c r="O89" s="8"/>
      <c r="P89" s="8"/>
      <c r="Q89" s="8"/>
      <c r="R89" s="14"/>
      <c r="S89" s="16"/>
    </row>
    <row r="90" spans="1:19" ht="18" customHeight="1">
      <c r="A90" s="14"/>
      <c r="B90" s="8"/>
      <c r="C90" s="113" t="str">
        <f>IF(C89="","",IF(C89=4,"J","L"))</f>
        <v/>
      </c>
      <c r="D90" s="8"/>
      <c r="E90" s="8"/>
      <c r="F90" s="8"/>
      <c r="G90" s="8"/>
      <c r="H90" s="29"/>
      <c r="I90" s="8"/>
      <c r="J90" s="104"/>
      <c r="K90" s="113" t="str">
        <f>IF(K89="","",IF(K89=7,"J","L"))</f>
        <v/>
      </c>
      <c r="L90" s="25"/>
      <c r="M90" s="25"/>
      <c r="N90" s="8"/>
      <c r="O90" s="8"/>
      <c r="P90" s="8"/>
      <c r="Q90" s="8"/>
      <c r="R90" s="14"/>
      <c r="S90" s="16"/>
    </row>
    <row r="91" spans="1:19" ht="16.5">
      <c r="A91" s="14"/>
      <c r="B91" s="8"/>
      <c r="C91" s="8"/>
      <c r="D91" s="8"/>
      <c r="E91" s="8"/>
      <c r="F91" s="8"/>
      <c r="G91" s="8"/>
      <c r="H91" s="29"/>
      <c r="I91" s="11"/>
      <c r="J91" s="8"/>
      <c r="K91" s="8"/>
      <c r="L91" s="8"/>
      <c r="M91" s="8"/>
      <c r="N91" s="8"/>
      <c r="O91" s="8"/>
      <c r="P91" s="8"/>
      <c r="Q91" s="8"/>
      <c r="R91" s="14"/>
      <c r="S91" s="16"/>
    </row>
    <row r="92" spans="1:19">
      <c r="A92" s="14"/>
      <c r="B92" s="29"/>
      <c r="C92" s="29"/>
      <c r="D92" s="29"/>
      <c r="E92" s="29"/>
      <c r="F92" s="29"/>
      <c r="G92" s="29"/>
      <c r="H92" s="29"/>
      <c r="I92" s="29"/>
      <c r="J92" s="29"/>
      <c r="K92" s="29"/>
      <c r="L92" s="29"/>
      <c r="M92" s="29"/>
      <c r="N92" s="29"/>
      <c r="O92" s="29"/>
      <c r="P92" s="29"/>
      <c r="Q92" s="29"/>
      <c r="R92" s="14"/>
      <c r="S92" s="16"/>
    </row>
    <row r="93" spans="1:19" ht="16.5" customHeight="1">
      <c r="A93" s="14"/>
      <c r="B93" s="111"/>
      <c r="C93" s="113" t="str">
        <f>IF(C94="","",IF(C94=6,"J","L"))</f>
        <v/>
      </c>
      <c r="D93" s="112"/>
      <c r="E93" s="112"/>
      <c r="F93" s="112"/>
      <c r="G93" s="112"/>
      <c r="H93" s="29"/>
      <c r="I93" s="112"/>
      <c r="J93" s="107"/>
      <c r="K93" s="113" t="str">
        <f>IF(K94="","",IF(K94=3,"J","L"))</f>
        <v/>
      </c>
      <c r="L93" s="25"/>
      <c r="M93" s="25"/>
      <c r="N93" s="112"/>
      <c r="O93" s="112"/>
      <c r="P93" s="112"/>
      <c r="Q93" s="112"/>
      <c r="R93" s="14"/>
      <c r="S93" s="16"/>
    </row>
    <row r="94" spans="1:19" ht="18.75" customHeight="1">
      <c r="A94" s="14" t="s">
        <v>105</v>
      </c>
      <c r="B94" s="103" t="s">
        <v>97</v>
      </c>
      <c r="C94" s="123"/>
      <c r="D94" s="25"/>
      <c r="E94" s="8"/>
      <c r="F94" s="8"/>
      <c r="G94" s="8"/>
      <c r="H94" s="122" t="s">
        <v>106</v>
      </c>
      <c r="I94" s="8"/>
      <c r="J94" s="103" t="s">
        <v>97</v>
      </c>
      <c r="K94" s="123"/>
      <c r="L94" s="25"/>
      <c r="M94" s="25"/>
      <c r="N94" s="8"/>
      <c r="O94" s="8"/>
      <c r="P94" s="8"/>
      <c r="Q94" s="8"/>
      <c r="R94" s="14"/>
      <c r="S94" s="16"/>
    </row>
    <row r="95" spans="1:19" ht="28.5" customHeight="1" thickBot="1">
      <c r="A95" s="14"/>
      <c r="B95" s="100">
        <v>30</v>
      </c>
      <c r="C95" s="120" t="s">
        <v>98</v>
      </c>
      <c r="D95" s="114"/>
      <c r="E95" s="116" t="str">
        <f>IF(D95="","",IF(D95=B95/6,"J","L"))</f>
        <v/>
      </c>
      <c r="F95" s="8"/>
      <c r="G95" s="8"/>
      <c r="H95" s="29"/>
      <c r="I95" s="8"/>
      <c r="J95" s="100">
        <v>9</v>
      </c>
      <c r="K95" s="120" t="s">
        <v>98</v>
      </c>
      <c r="L95" s="114"/>
      <c r="M95" s="116" t="str">
        <f>IF(L95="","",IF(L95=J95/3,"J","L"))</f>
        <v/>
      </c>
      <c r="N95" s="8"/>
      <c r="O95" s="8"/>
      <c r="P95" s="8"/>
      <c r="Q95" s="8"/>
      <c r="R95" s="14"/>
      <c r="S95" s="16"/>
    </row>
    <row r="96" spans="1:19" ht="28.5" customHeight="1" thickTop="1">
      <c r="A96" s="14"/>
      <c r="B96" s="102">
        <v>54</v>
      </c>
      <c r="C96" s="119" t="s">
        <v>98</v>
      </c>
      <c r="D96" s="115"/>
      <c r="E96" s="116" t="str">
        <f>IF(D96="","",IF(D96=B96/6,"J","L"))</f>
        <v/>
      </c>
      <c r="F96" s="8"/>
      <c r="G96" s="8"/>
      <c r="H96" s="29"/>
      <c r="I96" s="8"/>
      <c r="J96" s="102">
        <v>24</v>
      </c>
      <c r="K96" s="119" t="s">
        <v>98</v>
      </c>
      <c r="L96" s="115"/>
      <c r="M96" s="116" t="str">
        <f>IF(L96="","",IF(L96=J96/3,"J","L"))</f>
        <v/>
      </c>
      <c r="N96" s="8"/>
      <c r="O96" s="8"/>
      <c r="P96" s="8"/>
      <c r="Q96" s="8"/>
      <c r="R96" s="14"/>
      <c r="S96" s="16"/>
    </row>
    <row r="97" spans="1:19" ht="17.25" customHeight="1">
      <c r="A97" s="14"/>
      <c r="B97" s="104" t="s">
        <v>97</v>
      </c>
      <c r="C97" s="123"/>
      <c r="D97" s="25"/>
      <c r="E97" s="8"/>
      <c r="F97" s="8"/>
      <c r="G97" s="8"/>
      <c r="H97" s="29"/>
      <c r="I97" s="8"/>
      <c r="J97" s="121" t="s">
        <v>97</v>
      </c>
      <c r="K97" s="123"/>
      <c r="L97" s="25"/>
      <c r="M97" s="25"/>
      <c r="N97" s="8"/>
      <c r="O97" s="8"/>
      <c r="P97" s="8"/>
      <c r="Q97" s="8"/>
      <c r="R97" s="14"/>
      <c r="S97" s="16"/>
    </row>
    <row r="98" spans="1:19" ht="18" customHeight="1">
      <c r="A98" s="14"/>
      <c r="B98" s="8"/>
      <c r="C98" s="113" t="str">
        <f>IF(C97="","",IF(C97=6,"J","L"))</f>
        <v/>
      </c>
      <c r="D98" s="8"/>
      <c r="E98" s="8"/>
      <c r="F98" s="8"/>
      <c r="G98" s="8"/>
      <c r="H98" s="29"/>
      <c r="I98" s="8"/>
      <c r="J98" s="104"/>
      <c r="K98" s="113" t="str">
        <f>IF(K97="","",IF(K97=3,"J","L"))</f>
        <v/>
      </c>
      <c r="L98" s="25"/>
      <c r="M98" s="25"/>
      <c r="N98" s="8"/>
      <c r="O98" s="8"/>
      <c r="P98" s="8"/>
      <c r="Q98" s="8"/>
      <c r="R98" s="14"/>
      <c r="S98" s="16"/>
    </row>
    <row r="99" spans="1:19" ht="16.5">
      <c r="A99" s="14"/>
      <c r="B99" s="8"/>
      <c r="C99" s="8"/>
      <c r="D99" s="8"/>
      <c r="E99" s="8"/>
      <c r="F99" s="8"/>
      <c r="G99" s="8"/>
      <c r="H99" s="29"/>
      <c r="I99" s="11"/>
      <c r="J99" s="8"/>
      <c r="K99" s="8"/>
      <c r="L99" s="8"/>
      <c r="M99" s="8"/>
      <c r="N99" s="8"/>
      <c r="O99" s="8"/>
      <c r="P99" s="8"/>
      <c r="Q99" s="8"/>
      <c r="R99" s="14"/>
      <c r="S99" s="16"/>
    </row>
    <row r="100" spans="1:19">
      <c r="A100" s="14"/>
      <c r="B100" s="29"/>
      <c r="C100" s="29"/>
      <c r="D100" s="29"/>
      <c r="E100" s="29"/>
      <c r="F100" s="29"/>
      <c r="G100" s="29"/>
      <c r="H100" s="29"/>
      <c r="I100" s="29"/>
      <c r="J100" s="29"/>
      <c r="K100" s="29"/>
      <c r="L100" s="29"/>
      <c r="M100" s="29"/>
      <c r="N100" s="29"/>
      <c r="O100" s="29"/>
      <c r="P100" s="29"/>
      <c r="Q100" s="29"/>
      <c r="R100" s="14"/>
      <c r="S100" s="16"/>
    </row>
    <row r="101" spans="1:19" ht="16.5" customHeight="1">
      <c r="A101" s="14"/>
      <c r="B101" s="111"/>
      <c r="C101" s="113" t="str">
        <f>IF(C102="","",IF(C102=4,"J","L"))</f>
        <v/>
      </c>
      <c r="D101" s="112"/>
      <c r="E101" s="112"/>
      <c r="F101" s="112"/>
      <c r="G101" s="112"/>
      <c r="H101" s="29"/>
      <c r="I101" s="112"/>
      <c r="J101" s="107"/>
      <c r="K101" s="113" t="str">
        <f>IF(K102="","",IF(K102=7,"J","L"))</f>
        <v/>
      </c>
      <c r="L101" s="25"/>
      <c r="M101" s="25"/>
      <c r="N101" s="112"/>
      <c r="O101" s="112"/>
      <c r="P101" s="112"/>
      <c r="Q101" s="112"/>
      <c r="R101" s="14"/>
      <c r="S101" s="16"/>
    </row>
    <row r="102" spans="1:19" ht="18.75" customHeight="1">
      <c r="A102" s="14" t="s">
        <v>107</v>
      </c>
      <c r="B102" s="103" t="s">
        <v>97</v>
      </c>
      <c r="C102" s="123"/>
      <c r="D102" s="25"/>
      <c r="E102" s="8"/>
      <c r="F102" s="8"/>
      <c r="G102" s="8"/>
      <c r="H102" s="122" t="s">
        <v>108</v>
      </c>
      <c r="I102" s="8"/>
      <c r="J102" s="103" t="s">
        <v>97</v>
      </c>
      <c r="K102" s="123"/>
      <c r="L102" s="25"/>
      <c r="M102" s="25"/>
      <c r="N102" s="8"/>
      <c r="O102" s="8"/>
      <c r="P102" s="8"/>
      <c r="Q102" s="8"/>
      <c r="R102" s="14"/>
      <c r="S102" s="16"/>
    </row>
    <row r="103" spans="1:19" ht="28.5" customHeight="1" thickBot="1">
      <c r="A103" s="14"/>
      <c r="B103" s="100">
        <v>16</v>
      </c>
      <c r="C103" s="120" t="s">
        <v>98</v>
      </c>
      <c r="D103" s="114"/>
      <c r="E103" s="116" t="str">
        <f>IF(D103="","",IF(D103=B103/4,"J","L"))</f>
        <v/>
      </c>
      <c r="F103" s="8"/>
      <c r="G103" s="8"/>
      <c r="H103" s="29"/>
      <c r="I103" s="8"/>
      <c r="J103" s="100">
        <v>56</v>
      </c>
      <c r="K103" s="120" t="s">
        <v>98</v>
      </c>
      <c r="L103" s="114"/>
      <c r="M103" s="116" t="str">
        <f>IF(L103="","",IF(L103=J103/7,"J","L"))</f>
        <v/>
      </c>
      <c r="N103" s="8"/>
      <c r="O103" s="8"/>
      <c r="P103" s="8"/>
      <c r="Q103" s="8"/>
      <c r="R103" s="14"/>
      <c r="S103" s="16"/>
    </row>
    <row r="104" spans="1:19" ht="28.5" customHeight="1" thickTop="1">
      <c r="A104" s="14"/>
      <c r="B104" s="102">
        <v>28</v>
      </c>
      <c r="C104" s="119" t="s">
        <v>98</v>
      </c>
      <c r="D104" s="115"/>
      <c r="E104" s="116" t="str">
        <f>IF(D104="","",IF(D104=B104/4,"J","L"))</f>
        <v/>
      </c>
      <c r="F104" s="8"/>
      <c r="G104" s="8"/>
      <c r="H104" s="29"/>
      <c r="I104" s="8"/>
      <c r="J104" s="102">
        <v>63</v>
      </c>
      <c r="K104" s="119" t="s">
        <v>98</v>
      </c>
      <c r="L104" s="115"/>
      <c r="M104" s="116" t="str">
        <f>IF(L104="","",IF(L104=J104/7,"J","L"))</f>
        <v/>
      </c>
      <c r="N104" s="8"/>
      <c r="O104" s="8"/>
      <c r="P104" s="8"/>
      <c r="Q104" s="8"/>
      <c r="R104" s="14"/>
      <c r="S104" s="16"/>
    </row>
    <row r="105" spans="1:19" ht="17.25" customHeight="1">
      <c r="A105" s="14"/>
      <c r="B105" s="104" t="s">
        <v>97</v>
      </c>
      <c r="C105" s="123"/>
      <c r="D105" s="25"/>
      <c r="E105" s="8"/>
      <c r="F105" s="8"/>
      <c r="G105" s="8"/>
      <c r="H105" s="29"/>
      <c r="I105" s="8"/>
      <c r="J105" s="121" t="s">
        <v>97</v>
      </c>
      <c r="K105" s="123"/>
      <c r="L105" s="25"/>
      <c r="M105" s="25"/>
      <c r="N105" s="8"/>
      <c r="O105" s="8"/>
      <c r="P105" s="8"/>
      <c r="Q105" s="8"/>
      <c r="R105" s="14"/>
      <c r="S105" s="16"/>
    </row>
    <row r="106" spans="1:19" ht="18" customHeight="1">
      <c r="A106" s="14"/>
      <c r="B106" s="8"/>
      <c r="C106" s="113" t="str">
        <f>IF(C105="","",IF(C105=4,"J","L"))</f>
        <v/>
      </c>
      <c r="D106" s="8"/>
      <c r="E106" s="8"/>
      <c r="F106" s="8"/>
      <c r="G106" s="8"/>
      <c r="H106" s="29"/>
      <c r="I106" s="8"/>
      <c r="J106" s="104"/>
      <c r="K106" s="113" t="str">
        <f>IF(K105="","",IF(K105=7,"J","L"))</f>
        <v/>
      </c>
      <c r="L106" s="25"/>
      <c r="M106" s="25"/>
      <c r="N106" s="8"/>
      <c r="O106" s="8"/>
      <c r="P106" s="8"/>
      <c r="Q106" s="8"/>
      <c r="R106" s="14"/>
      <c r="S106" s="16"/>
    </row>
    <row r="107" spans="1:19" ht="16.5">
      <c r="A107" s="14"/>
      <c r="B107" s="8"/>
      <c r="C107" s="8"/>
      <c r="D107" s="8"/>
      <c r="E107" s="8"/>
      <c r="F107" s="8"/>
      <c r="G107" s="8"/>
      <c r="H107" s="29"/>
      <c r="I107" s="11"/>
      <c r="J107" s="8"/>
      <c r="K107" s="8"/>
      <c r="L107" s="8"/>
      <c r="M107" s="8"/>
      <c r="N107" s="8"/>
      <c r="O107" s="8"/>
      <c r="P107" s="8"/>
      <c r="Q107" s="8"/>
      <c r="R107" s="14"/>
      <c r="S107" s="16"/>
    </row>
    <row r="108" spans="1:19">
      <c r="A108" s="14"/>
      <c r="B108" s="14"/>
      <c r="C108" s="14"/>
      <c r="D108" s="14"/>
      <c r="E108" s="14"/>
      <c r="F108" s="14"/>
      <c r="G108" s="14"/>
      <c r="H108" s="14"/>
      <c r="I108" s="14"/>
      <c r="J108" s="14"/>
      <c r="K108" s="14"/>
      <c r="L108" s="14"/>
      <c r="M108" s="14"/>
      <c r="N108" s="14"/>
      <c r="O108" s="14"/>
      <c r="P108" s="14"/>
      <c r="Q108" s="14"/>
      <c r="R108" s="14"/>
      <c r="S108" s="16"/>
    </row>
    <row r="109" spans="1:19">
      <c r="A109" s="17"/>
      <c r="B109" s="17"/>
      <c r="C109" s="17"/>
      <c r="D109" s="17"/>
      <c r="E109" s="17">
        <f>COUNTIF(E31:E104,"J")</f>
        <v>0</v>
      </c>
      <c r="F109" s="17"/>
      <c r="G109" s="17"/>
      <c r="H109" s="17"/>
      <c r="I109" s="17"/>
      <c r="J109" s="17"/>
      <c r="K109" s="17"/>
      <c r="L109" s="17"/>
      <c r="M109" s="17">
        <f>COUNTIF(M31:M104,"J")</f>
        <v>0</v>
      </c>
      <c r="N109" s="17"/>
      <c r="O109" s="17"/>
      <c r="P109" s="17"/>
      <c r="Q109" s="17"/>
      <c r="R109" s="17"/>
      <c r="S109" s="16"/>
    </row>
    <row r="110" spans="1:19">
      <c r="A110" s="17"/>
      <c r="B110" s="17"/>
      <c r="C110" s="17"/>
      <c r="D110" s="17"/>
      <c r="E110" s="17"/>
      <c r="F110" s="17"/>
      <c r="G110" s="17"/>
      <c r="H110" s="17"/>
      <c r="I110" s="17"/>
      <c r="J110" s="17"/>
      <c r="K110" s="17"/>
      <c r="L110" s="17"/>
      <c r="M110" s="17"/>
      <c r="N110" s="17"/>
      <c r="O110" s="17"/>
      <c r="P110" s="17"/>
      <c r="Q110" s="17"/>
      <c r="R110" s="17"/>
      <c r="S110" s="16"/>
    </row>
    <row r="111" spans="1:19" ht="41.25">
      <c r="A111" s="17"/>
      <c r="B111" s="17"/>
      <c r="C111" s="32" t="s">
        <v>45</v>
      </c>
      <c r="D111" s="17"/>
      <c r="E111" s="17"/>
      <c r="F111" s="17"/>
      <c r="G111" s="17"/>
      <c r="H111" s="31">
        <f>(E109+M109)/2</f>
        <v>0</v>
      </c>
      <c r="I111" s="32" t="s">
        <v>61</v>
      </c>
      <c r="J111" s="17"/>
      <c r="K111" s="17"/>
      <c r="L111" s="17"/>
      <c r="M111" s="17"/>
      <c r="N111" s="17"/>
      <c r="O111" s="17"/>
      <c r="P111" s="17"/>
      <c r="Q111" s="17"/>
      <c r="R111" s="17"/>
      <c r="S111" s="16"/>
    </row>
    <row r="112" spans="1:19">
      <c r="A112" s="17"/>
      <c r="B112" s="17"/>
      <c r="C112" s="17"/>
      <c r="D112" s="17"/>
      <c r="E112" s="17"/>
      <c r="F112" s="17"/>
      <c r="G112" s="17"/>
      <c r="H112" s="17"/>
      <c r="I112" s="17"/>
      <c r="J112" s="17"/>
      <c r="K112" s="17"/>
      <c r="L112" s="17"/>
      <c r="M112" s="17"/>
      <c r="N112" s="17"/>
      <c r="O112" s="17"/>
      <c r="P112" s="17"/>
      <c r="Q112" s="17"/>
      <c r="R112" s="17"/>
      <c r="S112" s="16"/>
    </row>
    <row r="113" spans="1:19" ht="29.25">
      <c r="A113" s="17"/>
      <c r="B113" s="17"/>
      <c r="C113" s="17"/>
      <c r="D113" s="17"/>
      <c r="E113" s="33" t="str">
        <f>IF(H111=30,"Συγχαρητήρια. Έμαθες να βρίσκεις την αξία","")</f>
        <v/>
      </c>
      <c r="F113" s="17"/>
      <c r="G113" s="17"/>
      <c r="H113" s="17"/>
      <c r="I113" s="17"/>
      <c r="J113" s="17"/>
      <c r="K113" s="17"/>
      <c r="L113" s="17"/>
      <c r="M113" s="17"/>
      <c r="N113" s="17"/>
      <c r="O113" s="17"/>
      <c r="P113" s="17"/>
      <c r="Q113" s="17"/>
      <c r="R113" s="17"/>
      <c r="S113" s="16"/>
    </row>
    <row r="114" spans="1:19" ht="29.25">
      <c r="A114" s="17"/>
      <c r="B114" s="17"/>
      <c r="C114" s="17"/>
      <c r="D114" s="17"/>
      <c r="E114" s="17"/>
      <c r="F114" s="33" t="str">
        <f>IF(H111=30,"       ενός κλάσματος.","")</f>
        <v/>
      </c>
      <c r="G114" s="34"/>
      <c r="H114" s="17"/>
      <c r="I114" s="17"/>
      <c r="J114" s="17"/>
      <c r="K114" s="17"/>
      <c r="L114" s="17"/>
      <c r="M114" s="17"/>
      <c r="N114" s="17"/>
      <c r="O114" s="17"/>
      <c r="P114" s="17"/>
      <c r="Q114" s="17"/>
      <c r="R114" s="17"/>
      <c r="S114" s="16"/>
    </row>
    <row r="115" spans="1:19">
      <c r="A115" s="17"/>
      <c r="B115" s="17"/>
      <c r="C115" s="17"/>
      <c r="D115" s="17"/>
      <c r="E115" s="17"/>
      <c r="F115" s="17"/>
      <c r="G115" s="17"/>
      <c r="H115" s="17"/>
      <c r="I115" s="17"/>
      <c r="J115" s="17"/>
      <c r="K115" s="17"/>
      <c r="L115" s="17"/>
      <c r="M115" s="17"/>
      <c r="N115" s="17"/>
      <c r="O115" s="17"/>
      <c r="P115" s="17"/>
      <c r="Q115" s="17"/>
      <c r="R115" s="17"/>
      <c r="S115" s="16"/>
    </row>
    <row r="116" spans="1:19">
      <c r="A116" s="17"/>
      <c r="B116" s="17"/>
      <c r="C116" s="17"/>
      <c r="D116" s="17"/>
      <c r="E116" s="17"/>
      <c r="F116" s="17"/>
      <c r="G116" s="17"/>
      <c r="H116" s="17"/>
      <c r="I116" s="17"/>
      <c r="J116" s="17"/>
      <c r="K116" s="17"/>
      <c r="L116" s="17"/>
      <c r="M116" s="17"/>
      <c r="N116" s="17"/>
      <c r="O116" s="17"/>
      <c r="P116" s="17"/>
      <c r="Q116" s="17"/>
      <c r="R116" s="17"/>
      <c r="S116" s="16"/>
    </row>
    <row r="117" spans="1:19">
      <c r="A117" s="17"/>
      <c r="B117" s="17"/>
      <c r="C117" s="17"/>
      <c r="D117" s="17"/>
      <c r="E117" s="17"/>
      <c r="F117" s="17"/>
      <c r="G117" s="17"/>
      <c r="H117" s="17"/>
      <c r="I117" s="17"/>
      <c r="J117" s="17"/>
      <c r="K117" s="17"/>
      <c r="L117" s="17"/>
      <c r="M117" s="17"/>
      <c r="N117" s="17"/>
      <c r="O117" s="17"/>
      <c r="P117" s="17"/>
      <c r="Q117" s="17"/>
      <c r="R117" s="17"/>
      <c r="S117" s="16"/>
    </row>
    <row r="118" spans="1:19">
      <c r="A118" s="17"/>
      <c r="B118" s="17"/>
      <c r="C118" s="17"/>
      <c r="D118" s="17"/>
      <c r="E118" s="17"/>
      <c r="F118" s="17"/>
      <c r="G118" s="17"/>
      <c r="H118" s="17"/>
      <c r="I118" s="17"/>
      <c r="J118" s="17"/>
      <c r="K118" s="17"/>
      <c r="L118" s="17"/>
      <c r="M118" s="17"/>
      <c r="N118" s="17"/>
      <c r="O118" s="17"/>
      <c r="P118" s="17"/>
      <c r="Q118" s="17"/>
      <c r="R118" s="17"/>
      <c r="S118" s="16"/>
    </row>
    <row r="119" spans="1:19">
      <c r="A119" s="17"/>
      <c r="B119" s="17"/>
      <c r="C119" s="17"/>
      <c r="D119" s="17"/>
      <c r="E119" s="17"/>
      <c r="F119" s="17"/>
      <c r="G119" s="17"/>
      <c r="H119" s="17"/>
      <c r="I119" s="17"/>
      <c r="J119" s="17"/>
      <c r="K119" s="17"/>
      <c r="L119" s="17"/>
      <c r="M119" s="17"/>
      <c r="N119" s="17"/>
      <c r="O119" s="17"/>
      <c r="P119" s="17"/>
      <c r="Q119" s="17"/>
      <c r="R119" s="17"/>
      <c r="S119" s="16"/>
    </row>
    <row r="120" spans="1:19">
      <c r="A120" s="17"/>
      <c r="B120" s="17"/>
      <c r="C120" s="17"/>
      <c r="D120" s="17"/>
      <c r="E120" s="17"/>
      <c r="F120" s="17"/>
      <c r="G120" s="17"/>
      <c r="H120" s="17"/>
      <c r="I120" s="17"/>
      <c r="J120" s="17"/>
      <c r="K120" s="17"/>
      <c r="L120" s="17"/>
      <c r="M120" s="17"/>
      <c r="N120" s="17"/>
      <c r="O120" s="17"/>
      <c r="P120" s="17"/>
      <c r="Q120" s="17"/>
      <c r="R120" s="17"/>
      <c r="S120" s="16"/>
    </row>
    <row r="121" spans="1:19">
      <c r="A121" s="17"/>
      <c r="B121" s="17"/>
      <c r="C121" s="17"/>
      <c r="D121" s="17"/>
      <c r="E121" s="17"/>
      <c r="F121" s="17"/>
      <c r="G121" s="17"/>
      <c r="H121" s="17"/>
      <c r="I121" s="17"/>
      <c r="J121" s="17"/>
      <c r="K121" s="17"/>
      <c r="L121" s="17"/>
      <c r="M121" s="17"/>
      <c r="N121" s="17"/>
      <c r="O121" s="17"/>
      <c r="P121" s="17"/>
      <c r="Q121" s="17"/>
      <c r="R121" s="17"/>
      <c r="S121" s="16"/>
    </row>
    <row r="122" spans="1:19">
      <c r="A122" s="17"/>
      <c r="B122" s="17"/>
      <c r="C122" s="17"/>
      <c r="D122" s="17"/>
      <c r="E122" s="17"/>
      <c r="F122" s="17"/>
      <c r="G122" s="17"/>
      <c r="H122" s="17"/>
      <c r="I122" s="17"/>
      <c r="J122" s="17"/>
      <c r="K122" s="17"/>
      <c r="L122" s="17"/>
      <c r="M122" s="17"/>
      <c r="N122" s="17"/>
      <c r="O122" s="17"/>
      <c r="P122" s="17"/>
      <c r="Q122" s="17"/>
      <c r="R122" s="17"/>
      <c r="S122" s="16"/>
    </row>
    <row r="123" spans="1:19">
      <c r="A123" s="17"/>
      <c r="B123" s="17"/>
      <c r="C123" s="17"/>
      <c r="D123" s="17"/>
      <c r="E123" s="17"/>
      <c r="F123" s="17"/>
      <c r="G123" s="17"/>
      <c r="H123" s="17"/>
      <c r="I123" s="17"/>
      <c r="J123" s="17"/>
      <c r="K123" s="17"/>
      <c r="L123" s="17"/>
      <c r="M123" s="17"/>
      <c r="N123" s="17"/>
      <c r="O123" s="17"/>
      <c r="P123" s="17"/>
      <c r="Q123" s="17"/>
      <c r="R123" s="17"/>
      <c r="S123" s="16"/>
    </row>
    <row r="124" spans="1:19">
      <c r="A124" s="17"/>
      <c r="B124" s="17"/>
      <c r="C124" s="17"/>
      <c r="D124" s="17"/>
      <c r="E124" s="17"/>
      <c r="F124" s="17"/>
      <c r="G124" s="17"/>
      <c r="H124" s="17"/>
      <c r="I124" s="17"/>
      <c r="J124" s="17"/>
      <c r="K124" s="17"/>
      <c r="L124" s="17"/>
      <c r="M124" s="17"/>
      <c r="N124" s="17"/>
      <c r="O124" s="17"/>
      <c r="P124" s="17"/>
      <c r="Q124" s="17"/>
      <c r="R124" s="17"/>
      <c r="S124" s="16"/>
    </row>
    <row r="125" spans="1:19">
      <c r="A125" s="17"/>
      <c r="B125" s="17"/>
      <c r="C125" s="17"/>
      <c r="D125" s="17"/>
      <c r="E125" s="17"/>
      <c r="F125" s="17"/>
      <c r="G125" s="17"/>
      <c r="H125" s="17"/>
      <c r="I125" s="17"/>
      <c r="J125" s="17"/>
      <c r="K125" s="17"/>
      <c r="L125" s="17"/>
      <c r="M125" s="17"/>
      <c r="N125" s="17"/>
      <c r="O125" s="17"/>
      <c r="P125" s="17"/>
      <c r="Q125" s="17"/>
      <c r="R125" s="17"/>
      <c r="S125" s="16"/>
    </row>
    <row r="126" spans="1:19">
      <c r="A126" s="17"/>
      <c r="B126" s="17"/>
      <c r="C126" s="17"/>
      <c r="D126" s="17"/>
      <c r="E126" s="17"/>
      <c r="F126" s="17"/>
      <c r="G126" s="17"/>
      <c r="H126" s="17"/>
      <c r="I126" s="17"/>
      <c r="J126" s="17"/>
      <c r="K126" s="17"/>
      <c r="L126" s="17"/>
      <c r="M126" s="17"/>
      <c r="N126" s="17"/>
      <c r="O126" s="17"/>
      <c r="P126" s="17"/>
      <c r="Q126" s="17"/>
      <c r="R126" s="17"/>
      <c r="S126" s="16"/>
    </row>
    <row r="127" spans="1:19">
      <c r="A127" s="17"/>
      <c r="B127" s="17"/>
      <c r="C127" s="17"/>
      <c r="D127" s="17"/>
      <c r="E127" s="17"/>
      <c r="F127" s="17"/>
      <c r="G127" s="17"/>
      <c r="H127" s="17"/>
      <c r="I127" s="17"/>
      <c r="J127" s="17"/>
      <c r="K127" s="17"/>
      <c r="L127" s="17"/>
      <c r="M127" s="17"/>
      <c r="N127" s="17"/>
      <c r="O127" s="17"/>
      <c r="P127" s="17"/>
      <c r="Q127" s="17"/>
      <c r="R127" s="17"/>
      <c r="S127" s="16"/>
    </row>
  </sheetData>
  <sheetProtection password="C613" sheet="1" objects="1" scenarios="1"/>
  <phoneticPr fontId="0" type="noConversion"/>
  <conditionalFormatting sqref="H95">
    <cfRule type="cellIs" dxfId="4" priority="1" stopIfTrue="1" operator="equal">
      <formula>"C17*100/C18"</formula>
    </cfRule>
  </conditionalFormatting>
  <pageMargins left="0.75" right="0.75" top="1" bottom="1" header="0.5" footer="0.5"/>
  <pageSetup paperSize="9" orientation="portrait" horizontalDpi="0" verticalDpi="0"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dimension ref="A1:L143"/>
  <sheetViews>
    <sheetView workbookViewId="0"/>
  </sheetViews>
  <sheetFormatPr defaultRowHeight="15"/>
  <cols>
    <col min="1" max="1" width="2.375" style="4" customWidth="1"/>
    <col min="2" max="11" width="8.875" style="4" customWidth="1"/>
    <col min="12" max="12" width="2.375" style="4" customWidth="1"/>
    <col min="13" max="13" width="8.875" style="4" customWidth="1"/>
    <col min="14" max="16384" width="9" style="4"/>
  </cols>
  <sheetData>
    <row r="1" spans="1:12" ht="48.75" customHeight="1">
      <c r="A1" s="203"/>
      <c r="B1" s="203"/>
      <c r="C1" s="203"/>
      <c r="D1" s="203"/>
      <c r="E1" s="203"/>
      <c r="F1" s="203"/>
      <c r="G1" s="203"/>
      <c r="H1" s="203"/>
      <c r="I1" s="203"/>
      <c r="J1" s="203"/>
      <c r="K1" s="203"/>
      <c r="L1" s="203"/>
    </row>
    <row r="2" spans="1:12" s="206" customFormat="1" ht="22.5">
      <c r="A2" s="203"/>
      <c r="B2" s="205" t="s">
        <v>27</v>
      </c>
      <c r="C2" s="205"/>
      <c r="D2" s="205"/>
      <c r="E2" s="205"/>
      <c r="F2" s="205"/>
      <c r="G2" s="205"/>
      <c r="H2" s="205"/>
      <c r="I2" s="205"/>
      <c r="J2" s="205"/>
      <c r="K2" s="205"/>
      <c r="L2" s="203"/>
    </row>
    <row r="3" spans="1:12" s="206" customFormat="1" ht="14.25" customHeight="1">
      <c r="A3" s="203"/>
      <c r="B3" s="205"/>
      <c r="C3" s="205"/>
      <c r="D3" s="205"/>
      <c r="E3" s="205"/>
      <c r="F3" s="205"/>
      <c r="G3" s="8"/>
      <c r="H3" s="356" t="s">
        <v>26</v>
      </c>
      <c r="I3" s="356"/>
      <c r="J3" s="205"/>
      <c r="K3" s="205"/>
      <c r="L3" s="203"/>
    </row>
    <row r="4" spans="1:12" ht="32.25" thickBot="1">
      <c r="A4" s="203"/>
      <c r="B4" s="8"/>
      <c r="C4" s="207">
        <v>3</v>
      </c>
      <c r="D4" s="8"/>
      <c r="E4" s="216">
        <f>C4/C5</f>
        <v>1.5</v>
      </c>
      <c r="F4" s="209" t="s">
        <v>24</v>
      </c>
      <c r="G4" s="360">
        <f>E5</f>
        <v>1</v>
      </c>
      <c r="H4" s="210">
        <f>E6</f>
        <v>1</v>
      </c>
      <c r="I4" s="8"/>
      <c r="J4" s="8"/>
      <c r="K4" s="8"/>
      <c r="L4" s="203"/>
    </row>
    <row r="5" spans="1:12" ht="32.25" thickTop="1">
      <c r="A5" s="203"/>
      <c r="B5" s="8"/>
      <c r="C5" s="208">
        <v>2</v>
      </c>
      <c r="D5" s="8"/>
      <c r="E5" s="216">
        <f>COUNTIF(B8:M15,"●")</f>
        <v>1</v>
      </c>
      <c r="F5" s="209" t="s">
        <v>23</v>
      </c>
      <c r="G5" s="360"/>
      <c r="H5" s="211">
        <f>IF(E6=0,"",C5)</f>
        <v>2</v>
      </c>
      <c r="I5" s="8"/>
      <c r="J5" s="8"/>
      <c r="K5" s="8"/>
      <c r="L5" s="203"/>
    </row>
    <row r="6" spans="1:12">
      <c r="A6" s="203"/>
      <c r="B6" s="8"/>
      <c r="C6" s="8"/>
      <c r="D6" s="8"/>
      <c r="E6" s="204">
        <f>C4-E5*C5</f>
        <v>1</v>
      </c>
      <c r="F6" s="209" t="s">
        <v>21</v>
      </c>
      <c r="G6" s="8" t="s">
        <v>25</v>
      </c>
      <c r="H6" s="8"/>
      <c r="I6" s="212">
        <f>E6</f>
        <v>1</v>
      </c>
      <c r="J6" s="8"/>
      <c r="K6" s="212">
        <v>61</v>
      </c>
      <c r="L6" s="203"/>
    </row>
    <row r="7" spans="1:12">
      <c r="A7" s="203"/>
      <c r="B7" s="8"/>
      <c r="C7" s="8"/>
      <c r="D7" s="8"/>
      <c r="E7" s="8">
        <f>C5</f>
        <v>2</v>
      </c>
      <c r="F7" s="209" t="s">
        <v>22</v>
      </c>
      <c r="G7" s="212">
        <v>1</v>
      </c>
      <c r="H7" s="8"/>
      <c r="I7" s="212">
        <f>E7-E6</f>
        <v>1</v>
      </c>
      <c r="J7" s="8"/>
      <c r="K7" s="212">
        <v>30</v>
      </c>
      <c r="L7" s="203"/>
    </row>
    <row r="8" spans="1:12" s="201" customFormat="1" ht="113.25" customHeight="1">
      <c r="A8" s="203"/>
      <c r="B8" s="202" t="str">
        <f>IF(E4=10,"●",IF(E4&gt;10,"●",""))</f>
        <v/>
      </c>
      <c r="C8" s="202" t="str">
        <f>IF(E4=9,"●",IF(E4&gt;9,"●",""))</f>
        <v/>
      </c>
      <c r="D8" s="202" t="str">
        <f>IF(E4=8,"●",IF(E4&gt;8,"●",""))</f>
        <v/>
      </c>
      <c r="E8" s="202" t="str">
        <f>IF(E4=7,"●",IF(E4&gt;7,"●",""))</f>
        <v/>
      </c>
      <c r="F8" s="202" t="str">
        <f>IF(E4=6,"●",IF(E4&gt;6,"●",""))</f>
        <v/>
      </c>
      <c r="G8" s="202" t="str">
        <f>IF(E4=5,"●",IF(E4&gt;5,"●",""))</f>
        <v/>
      </c>
      <c r="H8" s="202" t="str">
        <f>IF(E4=4,"●",IF(E4&gt;4,"●",""))</f>
        <v/>
      </c>
      <c r="I8" s="202" t="str">
        <f>IF(E4=3,"●",IF(E4&gt;3,"●",""))</f>
        <v/>
      </c>
      <c r="J8" s="202" t="str">
        <f>IF(E4=2,"●",IF(E4&gt;2,"●",""))</f>
        <v/>
      </c>
      <c r="K8" s="202" t="str">
        <f>IF(E4=1,"●",IF(E4&gt;1,"●",""))</f>
        <v>●</v>
      </c>
      <c r="L8" s="203"/>
    </row>
    <row r="9" spans="1:12" ht="0.75" customHeight="1">
      <c r="A9" s="203"/>
      <c r="B9" s="215"/>
      <c r="C9" s="215"/>
      <c r="D9" s="215"/>
      <c r="E9" s="215"/>
      <c r="F9" s="215"/>
      <c r="G9" s="215"/>
      <c r="H9" s="215"/>
      <c r="I9" s="215"/>
      <c r="J9" s="215"/>
      <c r="K9" s="215"/>
      <c r="L9" s="203"/>
    </row>
    <row r="10" spans="1:12" ht="113.25" customHeight="1">
      <c r="A10" s="213"/>
      <c r="B10" s="202" t="str">
        <f>IF(E4=20,"●",IF(E4&gt;20,"●",""))</f>
        <v/>
      </c>
      <c r="C10" s="202" t="str">
        <f>IF(E4=19,"●",IF(E4&gt;19,"●",""))</f>
        <v/>
      </c>
      <c r="D10" s="202" t="str">
        <f>IF(E4=18,"●",IF(E4&gt;18,"●",""))</f>
        <v/>
      </c>
      <c r="E10" s="202" t="str">
        <f>IF(E4=17,"●",IF(E4&gt;17,"●",""))</f>
        <v/>
      </c>
      <c r="F10" s="202" t="str">
        <f>IF(E4=16,"●",IF(E4&gt;16,"●",""))</f>
        <v/>
      </c>
      <c r="G10" s="202" t="str">
        <f>IF(E4=15,"●",IF(E4&gt;15,"●",""))</f>
        <v/>
      </c>
      <c r="H10" s="202" t="str">
        <f>IF(E4=14,"●",IF(E4&gt;14,"●",""))</f>
        <v/>
      </c>
      <c r="I10" s="202" t="str">
        <f>IF(E4=13,"●",IF(E4&gt;13,"●",""))</f>
        <v/>
      </c>
      <c r="J10" s="202" t="str">
        <f>IF(E4=12,"●",IF(E4&gt;12,"●",""))</f>
        <v/>
      </c>
      <c r="K10" s="202" t="str">
        <f>IF(E4=11,"●",IF(E4&gt;11,"●",""))</f>
        <v/>
      </c>
      <c r="L10" s="203"/>
    </row>
    <row r="11" spans="1:12" ht="113.25" customHeight="1">
      <c r="A11" s="213"/>
      <c r="B11" s="202" t="str">
        <f>IF(E4=29,"●",IF(E4&gt;29,"●",""))</f>
        <v/>
      </c>
      <c r="C11" s="202" t="str">
        <f>IF(E4=28,"●",IF(E4&gt;28,"●",""))</f>
        <v/>
      </c>
      <c r="D11" s="202" t="str">
        <f>IF(E4=28,"●",IF(E4&gt;28,"●",""))</f>
        <v/>
      </c>
      <c r="E11" s="202" t="str">
        <f>IF(E4=27,"●",IF(E4&gt;27,"●",""))</f>
        <v/>
      </c>
      <c r="F11" s="202" t="str">
        <f>IF(E4=26,"●",IF(E4&gt;26,"●",""))</f>
        <v/>
      </c>
      <c r="G11" s="202" t="str">
        <f>IF(E4=25,"●",IF(E4&gt;25,"●",""))</f>
        <v/>
      </c>
      <c r="H11" s="202" t="str">
        <f>IF(E4=24,"●",IF(E4&gt;24,"●",""))</f>
        <v/>
      </c>
      <c r="I11" s="202" t="str">
        <f>IF(E4=23,"●",IF(E4&gt;23,"●",""))</f>
        <v/>
      </c>
      <c r="J11" s="202" t="str">
        <f>IF(E4=22,"●",IF(E4&gt;22,"●",""))</f>
        <v/>
      </c>
      <c r="K11" s="202" t="str">
        <f>IF(E4=21,"●",IF(E4&gt;21,"●",""))</f>
        <v/>
      </c>
      <c r="L11" s="203"/>
    </row>
    <row r="12" spans="1:12">
      <c r="A12" s="214"/>
      <c r="B12" s="214"/>
      <c r="C12" s="214"/>
      <c r="D12" s="214"/>
      <c r="E12" s="214"/>
      <c r="F12" s="214"/>
      <c r="G12" s="214"/>
      <c r="H12" s="214"/>
      <c r="I12" s="214"/>
      <c r="J12" s="214"/>
      <c r="K12" s="214" t="str">
        <f>IF(E4=31,"●",IF(E4&gt;31,"●",""))</f>
        <v/>
      </c>
      <c r="L12" s="203"/>
    </row>
    <row r="13" spans="1:12">
      <c r="A13" s="214"/>
      <c r="B13" s="214"/>
      <c r="C13" s="214"/>
      <c r="D13" s="214"/>
      <c r="E13" s="214"/>
      <c r="F13" s="214"/>
      <c r="G13" s="214"/>
      <c r="H13" s="214"/>
      <c r="I13" s="214"/>
      <c r="J13" s="214"/>
      <c r="K13" s="214"/>
      <c r="L13" s="203"/>
    </row>
    <row r="14" spans="1:12">
      <c r="A14" s="8"/>
      <c r="B14" s="8"/>
      <c r="C14" s="8"/>
      <c r="D14" s="8"/>
      <c r="E14" s="8"/>
      <c r="F14" s="8"/>
      <c r="G14" s="8"/>
      <c r="H14" s="8"/>
      <c r="I14" s="8"/>
      <c r="J14" s="8"/>
      <c r="K14" s="8"/>
      <c r="L14" s="8"/>
    </row>
    <row r="15" spans="1:12" ht="60" customHeight="1">
      <c r="A15" s="8"/>
      <c r="B15" s="8"/>
      <c r="C15" s="8"/>
      <c r="D15" s="8"/>
      <c r="E15" s="8"/>
      <c r="F15" s="8"/>
      <c r="G15" s="8"/>
      <c r="H15" s="8"/>
      <c r="I15" s="8"/>
      <c r="J15" s="8"/>
      <c r="K15" s="8"/>
      <c r="L15" s="8"/>
    </row>
    <row r="16" spans="1:12" ht="67.5" customHeight="1">
      <c r="A16" s="8"/>
      <c r="B16" s="8"/>
      <c r="C16" s="8"/>
      <c r="D16" s="8"/>
      <c r="E16" s="8"/>
      <c r="F16" s="8"/>
      <c r="G16" s="8"/>
      <c r="H16" s="8"/>
      <c r="I16" s="8"/>
      <c r="J16" s="8"/>
      <c r="K16" s="8"/>
      <c r="L16" s="8"/>
    </row>
    <row r="17" spans="1:12">
      <c r="A17" s="203"/>
      <c r="B17" s="203"/>
      <c r="C17" s="203"/>
      <c r="D17" s="203"/>
      <c r="E17" s="203"/>
      <c r="F17" s="203"/>
      <c r="G17" s="203"/>
      <c r="H17" s="203"/>
      <c r="I17" s="203"/>
      <c r="J17" s="203"/>
      <c r="K17" s="203"/>
      <c r="L17" s="203"/>
    </row>
    <row r="18" spans="1:12" ht="22.5">
      <c r="A18" s="203"/>
      <c r="B18" s="205" t="s">
        <v>27</v>
      </c>
      <c r="C18" s="205"/>
      <c r="D18" s="205"/>
      <c r="E18" s="205"/>
      <c r="F18" s="205"/>
      <c r="G18" s="205"/>
      <c r="H18" s="205"/>
      <c r="I18" s="205"/>
      <c r="J18" s="205"/>
      <c r="K18" s="205"/>
      <c r="L18" s="203"/>
    </row>
    <row r="19" spans="1:12" ht="22.5">
      <c r="A19" s="203"/>
      <c r="B19" s="205"/>
      <c r="C19" s="205"/>
      <c r="D19" s="205"/>
      <c r="E19" s="205"/>
      <c r="F19" s="205"/>
      <c r="G19" s="8"/>
      <c r="H19" s="356" t="s">
        <v>26</v>
      </c>
      <c r="I19" s="356"/>
      <c r="J19" s="205"/>
      <c r="K19" s="205"/>
      <c r="L19" s="203"/>
    </row>
    <row r="20" spans="1:12" ht="32.25" thickBot="1">
      <c r="A20" s="203"/>
      <c r="B20" s="8"/>
      <c r="C20" s="207">
        <v>6</v>
      </c>
      <c r="D20" s="8"/>
      <c r="E20" s="216">
        <f>C20/C21</f>
        <v>1.2</v>
      </c>
      <c r="F20" s="217" t="s">
        <v>24</v>
      </c>
      <c r="G20" s="357">
        <v>1</v>
      </c>
      <c r="H20" s="224">
        <v>1</v>
      </c>
      <c r="I20" s="359" t="str">
        <f>IF((G20*H21+H20)/H21=C20/C21,"J","L")</f>
        <v>J</v>
      </c>
      <c r="J20" s="8"/>
      <c r="K20" s="8"/>
      <c r="L20" s="203"/>
    </row>
    <row r="21" spans="1:12" ht="32.25" thickTop="1">
      <c r="A21" s="203"/>
      <c r="B21" s="8"/>
      <c r="C21" s="208">
        <v>5</v>
      </c>
      <c r="D21" s="8"/>
      <c r="E21" s="216">
        <f>COUNTIF(B24:M31,"●")</f>
        <v>1</v>
      </c>
      <c r="F21" s="217" t="s">
        <v>23</v>
      </c>
      <c r="G21" s="358"/>
      <c r="H21" s="225">
        <v>5</v>
      </c>
      <c r="I21" s="359"/>
      <c r="J21" s="8"/>
      <c r="K21" s="8"/>
      <c r="L21" s="203"/>
    </row>
    <row r="22" spans="1:12">
      <c r="A22" s="203"/>
      <c r="B22" s="8"/>
      <c r="C22" s="8"/>
      <c r="D22" s="8"/>
      <c r="E22" s="204">
        <f>C20-E21*C21</f>
        <v>1</v>
      </c>
      <c r="F22" s="217" t="s">
        <v>21</v>
      </c>
      <c r="G22" s="8" t="s">
        <v>25</v>
      </c>
      <c r="H22" s="8"/>
      <c r="I22" s="212">
        <f>E22</f>
        <v>1</v>
      </c>
      <c r="J22" s="8"/>
      <c r="K22" s="212">
        <v>61</v>
      </c>
      <c r="L22" s="203"/>
    </row>
    <row r="23" spans="1:12">
      <c r="A23" s="203"/>
      <c r="B23" s="8"/>
      <c r="C23" s="8"/>
      <c r="D23" s="8"/>
      <c r="E23" s="8">
        <f>C21</f>
        <v>5</v>
      </c>
      <c r="F23" s="209" t="s">
        <v>22</v>
      </c>
      <c r="G23" s="212">
        <v>1</v>
      </c>
      <c r="H23" s="8"/>
      <c r="I23" s="212">
        <f>E23-E22</f>
        <v>4</v>
      </c>
      <c r="J23" s="8"/>
      <c r="K23" s="212">
        <v>30</v>
      </c>
      <c r="L23" s="203"/>
    </row>
    <row r="24" spans="1:12" ht="113.25" customHeight="1">
      <c r="A24" s="203"/>
      <c r="B24" s="202" t="str">
        <f>IF(E20=10,"●",IF(E20&gt;10,"●",""))</f>
        <v/>
      </c>
      <c r="C24" s="202" t="str">
        <f>IF(E20=9,"●",IF(E20&gt;9,"●",""))</f>
        <v/>
      </c>
      <c r="D24" s="202" t="str">
        <f>IF(E20=8,"●",IF(E20&gt;8,"●",""))</f>
        <v/>
      </c>
      <c r="E24" s="202" t="str">
        <f>IF(E20=7,"●",IF(E20&gt;7,"●",""))</f>
        <v/>
      </c>
      <c r="F24" s="202" t="str">
        <f>IF(E20=6,"●",IF(E20&gt;6,"●",""))</f>
        <v/>
      </c>
      <c r="G24" s="202" t="str">
        <f>IF(E20=5,"●",IF(E20&gt;5,"●",""))</f>
        <v/>
      </c>
      <c r="H24" s="202" t="str">
        <f>IF(E20=4,"●",IF(E20&gt;4,"●",""))</f>
        <v/>
      </c>
      <c r="I24" s="202" t="str">
        <f>IF(E20=3,"●",IF(E20&gt;3,"●",""))</f>
        <v/>
      </c>
      <c r="J24" s="202" t="str">
        <f>IF(E20=2,"●",IF(E20&gt;2,"●",""))</f>
        <v/>
      </c>
      <c r="K24" s="202" t="str">
        <f>IF(E20=1,"●",IF(E20&gt;1,"●",""))</f>
        <v>●</v>
      </c>
      <c r="L24" s="203"/>
    </row>
    <row r="25" spans="1:12">
      <c r="A25" s="203"/>
      <c r="B25" s="215"/>
      <c r="C25" s="215"/>
      <c r="D25" s="215"/>
      <c r="E25" s="215"/>
      <c r="F25" s="215"/>
      <c r="G25" s="215"/>
      <c r="H25" s="215"/>
      <c r="I25" s="215"/>
      <c r="J25" s="215"/>
      <c r="K25" s="215"/>
      <c r="L25" s="203"/>
    </row>
    <row r="26" spans="1:12" ht="113.25" customHeight="1">
      <c r="A26" s="203"/>
      <c r="B26" s="202" t="str">
        <f>IF(E20=20,"●",IF(E20&gt;20,"●",""))</f>
        <v/>
      </c>
      <c r="C26" s="202" t="str">
        <f>IF(E20=19,"●",IF(E20&gt;19,"●",""))</f>
        <v/>
      </c>
      <c r="D26" s="202" t="str">
        <f>IF(E20=18,"●",IF(E20&gt;18,"●",""))</f>
        <v/>
      </c>
      <c r="E26" s="202" t="str">
        <f>IF(E20=17,"●",IF(E20&gt;17,"●",""))</f>
        <v/>
      </c>
      <c r="F26" s="202" t="str">
        <f>IF(E20=16,"●",IF(E20&gt;16,"●",""))</f>
        <v/>
      </c>
      <c r="G26" s="202" t="str">
        <f>IF(E20=15,"●",IF(E20&gt;15,"●",""))</f>
        <v/>
      </c>
      <c r="H26" s="202" t="str">
        <f>IF(E20=14,"●",IF(E20&gt;14,"●",""))</f>
        <v/>
      </c>
      <c r="I26" s="202" t="str">
        <f>IF(E20=13,"●",IF(E20&gt;13,"●",""))</f>
        <v/>
      </c>
      <c r="J26" s="202" t="str">
        <f>IF(E20=12,"●",IF(E20&gt;12,"●",""))</f>
        <v/>
      </c>
      <c r="K26" s="202" t="str">
        <f>IF(E20=11,"●",IF(E20&gt;11,"●",""))</f>
        <v/>
      </c>
      <c r="L26" s="203"/>
    </row>
    <row r="27" spans="1:12" ht="113.25" customHeight="1">
      <c r="A27" s="203"/>
      <c r="B27" s="202" t="str">
        <f>IF(E20=29,"●",IF(E20&gt;29,"●",""))</f>
        <v/>
      </c>
      <c r="C27" s="202" t="str">
        <f>IF(E20=28,"●",IF(E20&gt;28,"●",""))</f>
        <v/>
      </c>
      <c r="D27" s="202" t="str">
        <f>IF(E20=28,"●",IF(E20&gt;28,"●",""))</f>
        <v/>
      </c>
      <c r="E27" s="202" t="str">
        <f>IF(E20=27,"●",IF(E20&gt;27,"●",""))</f>
        <v/>
      </c>
      <c r="F27" s="202" t="str">
        <f>IF(E20=26,"●",IF(E20&gt;26,"●",""))</f>
        <v/>
      </c>
      <c r="G27" s="202" t="str">
        <f>IF(E20=25,"●",IF(E20&gt;25,"●",""))</f>
        <v/>
      </c>
      <c r="H27" s="202" t="str">
        <f>IF(E20=24,"●",IF(E20&gt;24,"●",""))</f>
        <v/>
      </c>
      <c r="I27" s="202" t="str">
        <f>IF(E20=23,"●",IF(E20&gt;23,"●",""))</f>
        <v/>
      </c>
      <c r="J27" s="202" t="str">
        <f>IF(E20=22,"●",IF(E20&gt;22,"●",""))</f>
        <v/>
      </c>
      <c r="K27" s="202" t="str">
        <f>IF(E20=21,"●",IF(E20&gt;21,"●",""))</f>
        <v/>
      </c>
      <c r="L27" s="203"/>
    </row>
    <row r="28" spans="1:12">
      <c r="A28" s="214"/>
      <c r="B28" s="214"/>
      <c r="C28" s="214"/>
      <c r="D28" s="214"/>
      <c r="E28" s="214"/>
      <c r="F28" s="214"/>
      <c r="G28" s="214"/>
      <c r="H28" s="214"/>
      <c r="I28" s="214"/>
      <c r="J28" s="214"/>
      <c r="K28" s="214" t="str">
        <f>IF(E20=31,"●",IF(E20&gt;31,"●",""))</f>
        <v/>
      </c>
      <c r="L28" s="203"/>
    </row>
    <row r="29" spans="1:12">
      <c r="A29" s="214"/>
      <c r="B29" s="214"/>
      <c r="C29" s="214"/>
      <c r="D29" s="214"/>
      <c r="E29" s="214"/>
      <c r="F29" s="214"/>
      <c r="G29" s="214"/>
      <c r="H29" s="214"/>
      <c r="I29" s="214"/>
      <c r="J29" s="214"/>
      <c r="K29" s="214"/>
      <c r="L29" s="203"/>
    </row>
    <row r="30" spans="1:12" ht="29.25" customHeight="1">
      <c r="A30" s="8"/>
      <c r="B30" s="8"/>
      <c r="C30" s="8"/>
      <c r="D30" s="8"/>
      <c r="E30" s="8"/>
      <c r="F30" s="8"/>
      <c r="G30" s="8"/>
      <c r="H30" s="8"/>
      <c r="I30" s="8"/>
      <c r="J30" s="8"/>
      <c r="K30" s="8"/>
      <c r="L30" s="8"/>
    </row>
    <row r="31" spans="1:12">
      <c r="A31" s="8"/>
      <c r="B31" s="8"/>
      <c r="C31" s="8"/>
      <c r="D31" s="8"/>
      <c r="E31" s="8"/>
      <c r="F31" s="8"/>
      <c r="G31" s="8"/>
      <c r="H31" s="8"/>
      <c r="I31" s="8"/>
      <c r="J31" s="8"/>
      <c r="K31" s="8"/>
      <c r="L31" s="8"/>
    </row>
    <row r="32" spans="1:12" ht="67.5" customHeight="1">
      <c r="A32" s="8"/>
      <c r="B32" s="8"/>
      <c r="C32" s="8"/>
      <c r="D32" s="8"/>
      <c r="E32" s="8"/>
      <c r="F32" s="8"/>
      <c r="G32" s="8"/>
      <c r="H32" s="8"/>
      <c r="I32" s="8"/>
      <c r="J32" s="8"/>
      <c r="K32" s="8"/>
      <c r="L32" s="8"/>
    </row>
    <row r="33" spans="1:12">
      <c r="A33" s="203"/>
      <c r="B33" s="203"/>
      <c r="C33" s="203"/>
      <c r="D33" s="203"/>
      <c r="E33" s="203"/>
      <c r="F33" s="203"/>
      <c r="G33" s="203"/>
      <c r="H33" s="203"/>
      <c r="I33" s="203"/>
      <c r="J33" s="203"/>
      <c r="K33" s="203"/>
      <c r="L33" s="203"/>
    </row>
    <row r="34" spans="1:12" ht="22.5">
      <c r="A34" s="203"/>
      <c r="B34" s="205" t="s">
        <v>27</v>
      </c>
      <c r="C34" s="205"/>
      <c r="D34" s="205"/>
      <c r="E34" s="205"/>
      <c r="F34" s="205"/>
      <c r="G34" s="205"/>
      <c r="H34" s="205"/>
      <c r="I34" s="205"/>
      <c r="J34" s="205"/>
      <c r="K34" s="205"/>
      <c r="L34" s="203"/>
    </row>
    <row r="35" spans="1:12" ht="22.5">
      <c r="A35" s="203"/>
      <c r="B35" s="205"/>
      <c r="C35" s="205"/>
      <c r="D35" s="205"/>
      <c r="E35" s="205"/>
      <c r="F35" s="205"/>
      <c r="G35" s="8"/>
      <c r="H35" s="356" t="s">
        <v>26</v>
      </c>
      <c r="I35" s="356"/>
      <c r="J35" s="205"/>
      <c r="K35" s="205"/>
      <c r="L35" s="203"/>
    </row>
    <row r="36" spans="1:12" ht="32.25" thickBot="1">
      <c r="A36" s="203"/>
      <c r="B36" s="359" t="str">
        <f>IF((G36*H37+H36)/H37=C36/C37,"J","L")</f>
        <v>J</v>
      </c>
      <c r="C36" s="207">
        <v>7</v>
      </c>
      <c r="D36" s="8"/>
      <c r="E36" s="216">
        <f>C36/C37</f>
        <v>3.5</v>
      </c>
      <c r="F36" s="217" t="s">
        <v>24</v>
      </c>
      <c r="G36" s="357">
        <v>3</v>
      </c>
      <c r="H36" s="224">
        <v>1</v>
      </c>
      <c r="I36" s="8"/>
      <c r="J36" s="8"/>
      <c r="K36" s="8"/>
      <c r="L36" s="203"/>
    </row>
    <row r="37" spans="1:12" ht="32.25" thickTop="1">
      <c r="A37" s="203"/>
      <c r="B37" s="359"/>
      <c r="C37" s="208">
        <v>2</v>
      </c>
      <c r="D37" s="8"/>
      <c r="E37" s="216">
        <f>COUNTIF(B40:M47,"●")</f>
        <v>3</v>
      </c>
      <c r="F37" s="217" t="s">
        <v>23</v>
      </c>
      <c r="G37" s="358"/>
      <c r="H37" s="225">
        <v>2</v>
      </c>
      <c r="I37" s="8"/>
      <c r="J37" s="8"/>
      <c r="K37" s="8"/>
      <c r="L37" s="203"/>
    </row>
    <row r="38" spans="1:12">
      <c r="A38" s="203"/>
      <c r="B38" s="8"/>
      <c r="C38" s="8"/>
      <c r="D38" s="8"/>
      <c r="E38" s="204">
        <f>C36-E37*C37</f>
        <v>1</v>
      </c>
      <c r="F38" s="217" t="s">
        <v>21</v>
      </c>
      <c r="G38" s="8" t="s">
        <v>25</v>
      </c>
      <c r="H38" s="8"/>
      <c r="I38" s="212">
        <f>E38</f>
        <v>1</v>
      </c>
      <c r="J38" s="8"/>
      <c r="K38" s="212">
        <v>61</v>
      </c>
      <c r="L38" s="203"/>
    </row>
    <row r="39" spans="1:12">
      <c r="A39" s="203"/>
      <c r="B39" s="8"/>
      <c r="C39" s="8"/>
      <c r="D39" s="8"/>
      <c r="E39" s="8">
        <f>C37</f>
        <v>2</v>
      </c>
      <c r="F39" s="209" t="s">
        <v>22</v>
      </c>
      <c r="G39" s="212">
        <v>1</v>
      </c>
      <c r="H39" s="8"/>
      <c r="I39" s="212">
        <f>E39-E38</f>
        <v>1</v>
      </c>
      <c r="J39" s="8"/>
      <c r="K39" s="212">
        <v>30</v>
      </c>
      <c r="L39" s="203"/>
    </row>
    <row r="40" spans="1:12" ht="113.25" customHeight="1">
      <c r="A40" s="203"/>
      <c r="B40" s="202" t="str">
        <f>IF(E36=10,"●",IF(E36&gt;10,"●",""))</f>
        <v/>
      </c>
      <c r="C40" s="202" t="str">
        <f>IF(E36=9,"●",IF(E36&gt;9,"●",""))</f>
        <v/>
      </c>
      <c r="D40" s="202" t="str">
        <f>IF(E36=8,"●",IF(E36&gt;8,"●",""))</f>
        <v/>
      </c>
      <c r="E40" s="202" t="str">
        <f>IF(E36=7,"●",IF(E36&gt;7,"●",""))</f>
        <v/>
      </c>
      <c r="F40" s="202" t="str">
        <f>IF(E36=6,"●",IF(E36&gt;6,"●",""))</f>
        <v/>
      </c>
      <c r="G40" s="202" t="str">
        <f>IF(E36=5,"●",IF(E36&gt;5,"●",""))</f>
        <v/>
      </c>
      <c r="H40" s="202" t="str">
        <f>IF(E36=4,"●",IF(E36&gt;4,"●",""))</f>
        <v/>
      </c>
      <c r="I40" s="202" t="str">
        <f>IF(E36=3,"●",IF(E36&gt;3,"●",""))</f>
        <v>●</v>
      </c>
      <c r="J40" s="202" t="str">
        <f>IF(E36=2,"●",IF(E36&gt;2,"●",""))</f>
        <v>●</v>
      </c>
      <c r="K40" s="202" t="str">
        <f>IF(E36=1,"●",IF(E36&gt;1,"●",""))</f>
        <v>●</v>
      </c>
      <c r="L40" s="203"/>
    </row>
    <row r="41" spans="1:12">
      <c r="A41" s="203"/>
      <c r="B41" s="215"/>
      <c r="C41" s="215"/>
      <c r="D41" s="215"/>
      <c r="E41" s="215"/>
      <c r="F41" s="215"/>
      <c r="G41" s="215"/>
      <c r="H41" s="215"/>
      <c r="I41" s="215"/>
      <c r="J41" s="215"/>
      <c r="K41" s="215"/>
      <c r="L41" s="203"/>
    </row>
    <row r="42" spans="1:12" ht="113.25" customHeight="1">
      <c r="A42" s="203"/>
      <c r="B42" s="202" t="str">
        <f>IF(E36=20,"●",IF(E36&gt;20,"●",""))</f>
        <v/>
      </c>
      <c r="C42" s="202" t="str">
        <f>IF(E36=19,"●",IF(E36&gt;19,"●",""))</f>
        <v/>
      </c>
      <c r="D42" s="202" t="str">
        <f>IF(E36=18,"●",IF(E36&gt;18,"●",""))</f>
        <v/>
      </c>
      <c r="E42" s="202" t="str">
        <f>IF(E36=17,"●",IF(E36&gt;17,"●",""))</f>
        <v/>
      </c>
      <c r="F42" s="202" t="str">
        <f>IF(E36=16,"●",IF(E36&gt;16,"●",""))</f>
        <v/>
      </c>
      <c r="G42" s="202" t="str">
        <f>IF(E36=15,"●",IF(E36&gt;15,"●",""))</f>
        <v/>
      </c>
      <c r="H42" s="202" t="str">
        <f>IF(E36=14,"●",IF(E36&gt;14,"●",""))</f>
        <v/>
      </c>
      <c r="I42" s="202" t="str">
        <f>IF(E36=13,"●",IF(E36&gt;13,"●",""))</f>
        <v/>
      </c>
      <c r="J42" s="202" t="str">
        <f>IF(E36=12,"●",IF(E36&gt;12,"●",""))</f>
        <v/>
      </c>
      <c r="K42" s="202" t="str">
        <f>IF(E36=11,"●",IF(E36&gt;11,"●",""))</f>
        <v/>
      </c>
      <c r="L42" s="203"/>
    </row>
    <row r="43" spans="1:12" ht="113.25" customHeight="1">
      <c r="A43" s="203"/>
      <c r="B43" s="202" t="str">
        <f>IF(E36=29,"●",IF(E36&gt;29,"●",""))</f>
        <v/>
      </c>
      <c r="C43" s="202" t="str">
        <f>IF(E36=28,"●",IF(E36&gt;28,"●",""))</f>
        <v/>
      </c>
      <c r="D43" s="202" t="str">
        <f>IF(E36=28,"●",IF(E36&gt;28,"●",""))</f>
        <v/>
      </c>
      <c r="E43" s="202" t="str">
        <f>IF(E36=27,"●",IF(E36&gt;27,"●",""))</f>
        <v/>
      </c>
      <c r="F43" s="202" t="str">
        <f>IF(E36=26,"●",IF(E36&gt;26,"●",""))</f>
        <v/>
      </c>
      <c r="G43" s="202" t="str">
        <f>IF(E36=25,"●",IF(E36&gt;25,"●",""))</f>
        <v/>
      </c>
      <c r="H43" s="202" t="str">
        <f>IF(E36=24,"●",IF(E36&gt;24,"●",""))</f>
        <v/>
      </c>
      <c r="I43" s="202" t="str">
        <f>IF(E36=23,"●",IF(E36&gt;23,"●",""))</f>
        <v/>
      </c>
      <c r="J43" s="202" t="str">
        <f>IF(E36=22,"●",IF(E36&gt;22,"●",""))</f>
        <v/>
      </c>
      <c r="K43" s="202" t="str">
        <f>IF(E36=21,"●",IF(E36&gt;21,"●",""))</f>
        <v/>
      </c>
      <c r="L43" s="203"/>
    </row>
    <row r="44" spans="1:12">
      <c r="A44" s="214"/>
      <c r="B44" s="214"/>
      <c r="C44" s="214"/>
      <c r="D44" s="214"/>
      <c r="E44" s="214"/>
      <c r="F44" s="214"/>
      <c r="G44" s="214"/>
      <c r="H44" s="214"/>
      <c r="I44" s="214"/>
      <c r="J44" s="214"/>
      <c r="K44" s="214" t="str">
        <f>IF(E36=31,"●",IF(E36&gt;31,"●",""))</f>
        <v/>
      </c>
      <c r="L44" s="203"/>
    </row>
    <row r="45" spans="1:12">
      <c r="A45" s="214"/>
      <c r="B45" s="214"/>
      <c r="C45" s="214"/>
      <c r="D45" s="214"/>
      <c r="E45" s="214"/>
      <c r="F45" s="214"/>
      <c r="G45" s="214"/>
      <c r="H45" s="214"/>
      <c r="I45" s="214"/>
      <c r="J45" s="214"/>
      <c r="K45" s="214"/>
      <c r="L45" s="203"/>
    </row>
    <row r="46" spans="1:12">
      <c r="A46" s="8"/>
      <c r="B46" s="8"/>
      <c r="C46" s="8"/>
      <c r="D46" s="8"/>
      <c r="E46" s="8"/>
      <c r="F46" s="8"/>
      <c r="G46" s="8"/>
      <c r="H46" s="8"/>
      <c r="I46" s="8"/>
      <c r="J46" s="8"/>
      <c r="K46" s="8"/>
      <c r="L46" s="8"/>
    </row>
    <row r="47" spans="1:12" ht="83.25" customHeight="1">
      <c r="A47" s="226"/>
      <c r="B47" s="226"/>
      <c r="C47" s="226"/>
      <c r="D47" s="226"/>
      <c r="E47" s="226"/>
      <c r="F47" s="226"/>
      <c r="G47" s="226"/>
      <c r="H47" s="226"/>
      <c r="I47" s="226"/>
      <c r="J47" s="226"/>
      <c r="K47" s="226"/>
      <c r="L47" s="226"/>
    </row>
    <row r="48" spans="1:12" ht="36" customHeight="1">
      <c r="A48" s="229" t="s">
        <v>133</v>
      </c>
      <c r="B48" s="20"/>
      <c r="C48" s="20"/>
      <c r="D48" s="20"/>
      <c r="E48" s="20"/>
      <c r="F48" s="20"/>
      <c r="G48" s="20"/>
      <c r="H48" s="20"/>
      <c r="I48" s="226"/>
      <c r="J48" s="226"/>
      <c r="K48" s="226"/>
      <c r="L48" s="226"/>
    </row>
    <row r="49" spans="1:12" ht="36" customHeight="1">
      <c r="A49" s="229" t="s">
        <v>174</v>
      </c>
      <c r="B49" s="20"/>
      <c r="C49" s="20"/>
      <c r="D49" s="20"/>
      <c r="E49" s="20"/>
      <c r="F49" s="20"/>
      <c r="G49" s="20"/>
      <c r="H49" s="20"/>
      <c r="I49" s="226"/>
      <c r="J49" s="226"/>
      <c r="K49" s="226"/>
      <c r="L49" s="226"/>
    </row>
    <row r="50" spans="1:12" ht="45.75" customHeight="1">
      <c r="A50" s="226"/>
      <c r="B50" s="205" t="s">
        <v>128</v>
      </c>
      <c r="C50" s="226"/>
      <c r="D50" s="226"/>
      <c r="E50" s="226"/>
      <c r="F50" s="205" t="s">
        <v>130</v>
      </c>
      <c r="G50" s="20"/>
      <c r="H50" s="226"/>
      <c r="I50" s="221" t="s">
        <v>131</v>
      </c>
      <c r="J50" s="238"/>
      <c r="K50" s="238"/>
      <c r="L50" s="238"/>
    </row>
    <row r="51" spans="1:12" ht="24" customHeight="1" thickBot="1">
      <c r="A51" s="226"/>
      <c r="B51" s="205"/>
      <c r="C51" s="226"/>
      <c r="D51" s="226"/>
      <c r="E51" s="226"/>
      <c r="F51" s="205"/>
      <c r="G51" s="20"/>
      <c r="H51" s="226"/>
      <c r="I51" s="221" t="s">
        <v>132</v>
      </c>
      <c r="J51" s="238"/>
      <c r="K51" s="238"/>
      <c r="L51" s="238"/>
    </row>
    <row r="52" spans="1:12" ht="30" customHeight="1" thickTop="1" thickBot="1">
      <c r="A52" s="226"/>
      <c r="B52" s="232"/>
      <c r="C52" s="226"/>
      <c r="D52" s="226"/>
      <c r="E52" s="226"/>
      <c r="F52" s="228"/>
      <c r="G52" s="20"/>
      <c r="H52" s="226"/>
      <c r="I52" s="235">
        <v>1</v>
      </c>
      <c r="J52" s="226"/>
      <c r="K52" s="226"/>
      <c r="L52" s="226"/>
    </row>
    <row r="53" spans="1:12" ht="30" customHeight="1" thickTop="1" thickBot="1">
      <c r="A53" s="226"/>
      <c r="B53" s="233"/>
      <c r="C53" s="226"/>
      <c r="D53" s="226"/>
      <c r="E53" s="226"/>
      <c r="F53" s="226"/>
      <c r="G53" s="20"/>
      <c r="H53" s="226"/>
      <c r="I53" s="223">
        <v>3</v>
      </c>
      <c r="J53" s="226"/>
      <c r="K53" s="226"/>
      <c r="L53" s="226"/>
    </row>
    <row r="54" spans="1:12" ht="30" customHeight="1" thickBot="1">
      <c r="A54" s="226"/>
      <c r="B54" s="234"/>
      <c r="C54" s="226"/>
      <c r="D54" s="226"/>
      <c r="E54" s="226"/>
      <c r="F54" s="226"/>
      <c r="G54" s="226"/>
      <c r="H54" s="226"/>
      <c r="I54" s="226"/>
      <c r="J54" s="226"/>
      <c r="K54" s="226"/>
      <c r="L54" s="226"/>
    </row>
    <row r="55" spans="1:12" ht="23.25" thickTop="1">
      <c r="A55" s="226"/>
      <c r="B55" s="205" t="s">
        <v>129</v>
      </c>
      <c r="C55" s="226"/>
      <c r="D55" s="226"/>
      <c r="E55" s="226"/>
      <c r="F55" s="226"/>
      <c r="G55" s="226"/>
      <c r="H55" s="226"/>
      <c r="I55" s="226"/>
      <c r="J55" s="226"/>
      <c r="K55" s="226"/>
      <c r="L55" s="226"/>
    </row>
    <row r="56" spans="1:12" ht="63.75" customHeight="1">
      <c r="A56" s="226"/>
      <c r="B56" s="226"/>
      <c r="C56" s="226"/>
      <c r="D56" s="226"/>
      <c r="E56" s="226"/>
      <c r="F56" s="226"/>
      <c r="G56" s="226"/>
      <c r="H56" s="226"/>
      <c r="I56" s="226"/>
      <c r="J56" s="226"/>
      <c r="K56" s="226"/>
      <c r="L56" s="226"/>
    </row>
    <row r="57" spans="1:12" ht="22.5">
      <c r="A57" s="226"/>
      <c r="B57" s="205" t="s">
        <v>128</v>
      </c>
      <c r="C57" s="226"/>
      <c r="D57" s="226"/>
      <c r="E57" s="226"/>
      <c r="F57" s="205" t="s">
        <v>130</v>
      </c>
      <c r="G57" s="226"/>
      <c r="H57" s="221" t="s">
        <v>131</v>
      </c>
      <c r="I57" s="221"/>
      <c r="J57" s="238"/>
      <c r="K57" s="238"/>
      <c r="L57" s="238"/>
    </row>
    <row r="58" spans="1:12" ht="23.25" thickBot="1">
      <c r="A58" s="226"/>
      <c r="B58" s="205"/>
      <c r="C58" s="226"/>
      <c r="D58" s="226"/>
      <c r="E58" s="226"/>
      <c r="F58" s="205"/>
      <c r="G58" s="226"/>
      <c r="H58" s="221" t="s">
        <v>132</v>
      </c>
      <c r="I58" s="221"/>
      <c r="J58" s="238"/>
      <c r="K58" s="238"/>
      <c r="L58" s="238"/>
    </row>
    <row r="59" spans="1:12" ht="30" customHeight="1" thickTop="1" thickBot="1">
      <c r="A59" s="226"/>
      <c r="B59" s="232"/>
      <c r="C59" s="226"/>
      <c r="D59" s="226"/>
      <c r="E59" s="228"/>
      <c r="F59" s="228"/>
      <c r="G59" s="226"/>
      <c r="H59" s="235">
        <v>5</v>
      </c>
      <c r="I59" s="352" t="s">
        <v>29</v>
      </c>
      <c r="J59" s="353">
        <v>1</v>
      </c>
      <c r="K59" s="236">
        <v>2</v>
      </c>
      <c r="L59" s="226"/>
    </row>
    <row r="60" spans="1:12" ht="30" customHeight="1" thickTop="1" thickBot="1">
      <c r="A60" s="226"/>
      <c r="B60" s="233"/>
      <c r="C60" s="226"/>
      <c r="D60" s="226"/>
      <c r="E60" s="228"/>
      <c r="F60" s="228"/>
      <c r="G60" s="226"/>
      <c r="H60" s="223">
        <v>3</v>
      </c>
      <c r="I60" s="352"/>
      <c r="J60" s="353"/>
      <c r="K60" s="237">
        <v>3</v>
      </c>
      <c r="L60" s="226"/>
    </row>
    <row r="61" spans="1:12" ht="30" customHeight="1" thickTop="1" thickBot="1">
      <c r="A61" s="226"/>
      <c r="B61" s="234"/>
      <c r="C61" s="226"/>
      <c r="D61" s="226"/>
      <c r="E61" s="226"/>
      <c r="F61" s="228"/>
      <c r="G61" s="226"/>
      <c r="H61" s="226"/>
      <c r="I61" s="226"/>
      <c r="J61" s="226"/>
      <c r="K61" s="226"/>
      <c r="L61" s="226"/>
    </row>
    <row r="62" spans="1:12" ht="30" customHeight="1" thickTop="1">
      <c r="A62" s="226"/>
      <c r="B62" s="205" t="s">
        <v>129</v>
      </c>
      <c r="C62" s="226"/>
      <c r="D62" s="226"/>
      <c r="E62" s="226"/>
      <c r="F62" s="226"/>
      <c r="G62" s="226"/>
      <c r="H62" s="226"/>
      <c r="I62" s="226"/>
      <c r="J62" s="226"/>
      <c r="K62" s="226"/>
      <c r="L62" s="226"/>
    </row>
    <row r="63" spans="1:12" ht="107.25" customHeight="1">
      <c r="A63" s="226"/>
      <c r="B63" s="226"/>
      <c r="C63" s="226"/>
      <c r="D63" s="226"/>
      <c r="E63" s="226"/>
      <c r="F63" s="226"/>
      <c r="G63" s="226"/>
      <c r="H63" s="226"/>
      <c r="I63" s="226"/>
      <c r="J63" s="226"/>
      <c r="K63" s="226"/>
      <c r="L63" s="226"/>
    </row>
    <row r="64" spans="1:12" ht="22.5">
      <c r="A64" s="226"/>
      <c r="B64" s="205" t="s">
        <v>128</v>
      </c>
      <c r="C64" s="226"/>
      <c r="D64" s="226"/>
      <c r="E64" s="226"/>
      <c r="F64" s="205" t="s">
        <v>130</v>
      </c>
      <c r="G64" s="226"/>
      <c r="H64" s="221" t="s">
        <v>131</v>
      </c>
      <c r="I64" s="238"/>
      <c r="J64" s="238"/>
      <c r="K64" s="238"/>
      <c r="L64" s="238"/>
    </row>
    <row r="65" spans="1:12" ht="23.25" thickBot="1">
      <c r="A65" s="226"/>
      <c r="B65" s="205"/>
      <c r="C65" s="226"/>
      <c r="D65" s="226"/>
      <c r="E65" s="226"/>
      <c r="F65" s="205"/>
      <c r="G65" s="226"/>
      <c r="H65" s="221" t="s">
        <v>132</v>
      </c>
      <c r="I65" s="238"/>
      <c r="J65" s="238"/>
      <c r="K65" s="238"/>
      <c r="L65" s="238"/>
    </row>
    <row r="66" spans="1:12" ht="30" customHeight="1" thickTop="1" thickBot="1">
      <c r="A66" s="226"/>
      <c r="B66" s="227"/>
      <c r="C66" s="226"/>
      <c r="D66" s="226"/>
      <c r="E66" s="228"/>
      <c r="F66" s="228"/>
      <c r="G66" s="226"/>
      <c r="H66" s="239"/>
      <c r="I66" s="352" t="s">
        <v>29</v>
      </c>
      <c r="J66" s="350"/>
      <c r="K66" s="243"/>
      <c r="L66" s="226"/>
    </row>
    <row r="67" spans="1:12" ht="30" customHeight="1" thickTop="1" thickBot="1">
      <c r="A67" s="226"/>
      <c r="B67" s="227"/>
      <c r="C67" s="226"/>
      <c r="D67" s="226"/>
      <c r="E67" s="228"/>
      <c r="F67" s="228"/>
      <c r="G67" s="226"/>
      <c r="H67" s="240"/>
      <c r="I67" s="352"/>
      <c r="J67" s="351"/>
      <c r="K67" s="244"/>
      <c r="L67" s="226"/>
    </row>
    <row r="68" spans="1:12" ht="30" customHeight="1" thickTop="1" thickBot="1">
      <c r="A68" s="226"/>
      <c r="B68" s="205" t="s">
        <v>129</v>
      </c>
      <c r="C68" s="226"/>
      <c r="D68" s="226"/>
      <c r="E68" s="226"/>
      <c r="F68" s="228"/>
      <c r="G68" s="226"/>
      <c r="H68" s="230" t="str">
        <f>IF(H66="","",IF(H67="","",IF(H66/H67=5/2,"J","L")))</f>
        <v/>
      </c>
      <c r="I68" s="226"/>
      <c r="J68" s="226"/>
      <c r="K68" s="231" t="str">
        <f>IF(J66="","",IF(K66="","",IF(K67="","",IF((J66*K67+K66)/K67=5/2,"J","L"))))</f>
        <v/>
      </c>
      <c r="L68" s="226"/>
    </row>
    <row r="69" spans="1:12" ht="23.25" thickTop="1">
      <c r="A69" s="226"/>
      <c r="B69" s="205"/>
      <c r="C69" s="226"/>
      <c r="D69" s="226"/>
      <c r="E69" s="226"/>
      <c r="F69" s="226"/>
      <c r="G69" s="226"/>
      <c r="H69" s="226"/>
      <c r="I69" s="226"/>
      <c r="J69" s="226"/>
      <c r="K69" s="226"/>
      <c r="L69" s="226"/>
    </row>
    <row r="70" spans="1:12" ht="117" customHeight="1">
      <c r="A70" s="226"/>
      <c r="B70" s="226"/>
      <c r="C70" s="226"/>
      <c r="D70" s="226"/>
      <c r="E70" s="226"/>
      <c r="F70" s="226"/>
      <c r="G70" s="226"/>
      <c r="H70" s="226"/>
      <c r="I70" s="226"/>
      <c r="J70" s="226"/>
      <c r="K70" s="226"/>
      <c r="L70" s="226"/>
    </row>
    <row r="71" spans="1:12" ht="22.5">
      <c r="A71" s="226"/>
      <c r="B71" s="205" t="s">
        <v>128</v>
      </c>
      <c r="C71" s="226"/>
      <c r="D71" s="226"/>
      <c r="E71" s="226"/>
      <c r="F71" s="205" t="s">
        <v>130</v>
      </c>
      <c r="G71" s="226"/>
      <c r="H71" s="221" t="s">
        <v>131</v>
      </c>
      <c r="I71" s="238"/>
      <c r="J71" s="238"/>
      <c r="K71" s="238"/>
      <c r="L71" s="238"/>
    </row>
    <row r="72" spans="1:12" ht="23.25" thickBot="1">
      <c r="A72" s="226"/>
      <c r="B72" s="205"/>
      <c r="C72" s="226"/>
      <c r="D72" s="226"/>
      <c r="E72" s="226"/>
      <c r="F72" s="205"/>
      <c r="G72" s="226"/>
      <c r="H72" s="221" t="s">
        <v>132</v>
      </c>
      <c r="I72" s="238"/>
      <c r="J72" s="238"/>
      <c r="K72" s="238"/>
      <c r="L72" s="238"/>
    </row>
    <row r="73" spans="1:12" ht="30" customHeight="1" thickTop="1" thickBot="1">
      <c r="A73" s="226"/>
      <c r="B73" s="227"/>
      <c r="C73" s="227"/>
      <c r="D73" s="226"/>
      <c r="E73" s="228"/>
      <c r="F73" s="228"/>
      <c r="G73" s="226"/>
      <c r="H73" s="239"/>
      <c r="I73" s="352" t="s">
        <v>29</v>
      </c>
      <c r="J73" s="354"/>
      <c r="K73" s="241"/>
      <c r="L73" s="226"/>
    </row>
    <row r="74" spans="1:12" ht="30" customHeight="1" thickTop="1" thickBot="1">
      <c r="A74" s="226"/>
      <c r="B74" s="227"/>
      <c r="C74" s="227"/>
      <c r="D74" s="226"/>
      <c r="E74" s="228"/>
      <c r="F74" s="228"/>
      <c r="G74" s="226"/>
      <c r="H74" s="240"/>
      <c r="I74" s="352"/>
      <c r="J74" s="355"/>
      <c r="K74" s="242"/>
      <c r="L74" s="226"/>
    </row>
    <row r="75" spans="1:12" ht="30" customHeight="1" thickTop="1" thickBot="1">
      <c r="A75" s="226"/>
      <c r="B75" s="205" t="s">
        <v>129</v>
      </c>
      <c r="C75" s="226"/>
      <c r="D75" s="226"/>
      <c r="E75" s="226"/>
      <c r="F75" s="228"/>
      <c r="G75" s="226"/>
      <c r="H75" s="230" t="str">
        <f>IF(H73="","",IF(H74="","",IF(H73/H74=5/4,"J","L")))</f>
        <v/>
      </c>
      <c r="I75" s="226"/>
      <c r="J75" s="226"/>
      <c r="K75" s="231" t="str">
        <f>IF(J73="","",IF(K73="","",IF(K74="","",IF((J73*K74+K73)/K74=5/4,"J","L"))))</f>
        <v/>
      </c>
      <c r="L75" s="226"/>
    </row>
    <row r="76" spans="1:12" ht="126.75" customHeight="1" thickTop="1">
      <c r="A76" s="226"/>
      <c r="B76" s="205"/>
      <c r="C76" s="226"/>
      <c r="D76" s="226"/>
      <c r="E76" s="226"/>
      <c r="F76" s="226"/>
      <c r="G76" s="226"/>
      <c r="H76" s="226"/>
      <c r="I76" s="226"/>
      <c r="J76" s="226"/>
      <c r="K76" s="226"/>
      <c r="L76" s="226"/>
    </row>
    <row r="77" spans="1:12" ht="22.5">
      <c r="A77" s="226"/>
      <c r="B77" s="205"/>
      <c r="C77" s="226"/>
      <c r="D77" s="226"/>
      <c r="E77" s="226"/>
      <c r="F77" s="226"/>
      <c r="G77" s="226"/>
      <c r="H77" s="226"/>
      <c r="I77" s="226"/>
      <c r="J77" s="226"/>
      <c r="K77" s="226"/>
      <c r="L77" s="226"/>
    </row>
    <row r="78" spans="1:12" ht="22.5">
      <c r="A78" s="226"/>
      <c r="B78" s="205" t="s">
        <v>128</v>
      </c>
      <c r="C78" s="226"/>
      <c r="D78" s="226"/>
      <c r="E78" s="226"/>
      <c r="F78" s="205" t="s">
        <v>130</v>
      </c>
      <c r="G78" s="226"/>
      <c r="H78" s="221" t="s">
        <v>131</v>
      </c>
      <c r="I78" s="238"/>
      <c r="J78" s="238"/>
      <c r="K78" s="238"/>
      <c r="L78" s="238"/>
    </row>
    <row r="79" spans="1:12" ht="23.25" thickBot="1">
      <c r="A79" s="226"/>
      <c r="B79" s="205"/>
      <c r="C79" s="226"/>
      <c r="D79" s="226"/>
      <c r="E79" s="226"/>
      <c r="F79" s="205"/>
      <c r="G79" s="226"/>
      <c r="H79" s="221" t="s">
        <v>132</v>
      </c>
      <c r="I79" s="238"/>
      <c r="J79" s="238"/>
      <c r="K79" s="238"/>
      <c r="L79" s="238"/>
    </row>
    <row r="80" spans="1:12" ht="30" customHeight="1" thickTop="1" thickBot="1">
      <c r="A80" s="226"/>
      <c r="B80" s="227"/>
      <c r="C80" s="227"/>
      <c r="D80" s="226"/>
      <c r="E80" s="228"/>
      <c r="F80" s="228"/>
      <c r="G80" s="226"/>
      <c r="H80" s="239"/>
      <c r="I80" s="352" t="s">
        <v>29</v>
      </c>
      <c r="J80" s="350"/>
      <c r="K80" s="243"/>
      <c r="L80" s="226"/>
    </row>
    <row r="81" spans="1:12" ht="30" customHeight="1" thickTop="1" thickBot="1">
      <c r="A81" s="226"/>
      <c r="B81" s="227"/>
      <c r="C81" s="226"/>
      <c r="D81" s="226"/>
      <c r="E81" s="228"/>
      <c r="F81" s="228"/>
      <c r="G81" s="226"/>
      <c r="H81" s="240"/>
      <c r="I81" s="352"/>
      <c r="J81" s="351"/>
      <c r="K81" s="244"/>
      <c r="L81" s="226"/>
    </row>
    <row r="82" spans="1:12" ht="31.5" thickTop="1" thickBot="1">
      <c r="A82" s="226"/>
      <c r="B82" s="205" t="s">
        <v>129</v>
      </c>
      <c r="C82" s="226"/>
      <c r="D82" s="226"/>
      <c r="E82" s="226"/>
      <c r="F82" s="228"/>
      <c r="G82" s="226"/>
      <c r="H82" s="230" t="str">
        <f>IF(H80="","",IF(H81="","",IF(H80/H81=5/3,"J","L")))</f>
        <v/>
      </c>
      <c r="I82" s="226"/>
      <c r="J82" s="226"/>
      <c r="K82" s="231" t="str">
        <f>IF(J80="","",IF(K80="","",IF(K81="","",IF((J80*K81+K80)/K81=5/3,"J","L"))))</f>
        <v/>
      </c>
      <c r="L82" s="226"/>
    </row>
    <row r="83" spans="1:12" ht="113.25" customHeight="1" thickTop="1">
      <c r="A83" s="226"/>
      <c r="B83" s="205"/>
      <c r="C83" s="226"/>
      <c r="D83" s="226"/>
      <c r="E83" s="226"/>
      <c r="F83" s="226"/>
      <c r="G83" s="226"/>
      <c r="H83" s="226"/>
      <c r="I83" s="226"/>
      <c r="J83" s="226"/>
      <c r="K83" s="226"/>
      <c r="L83" s="226"/>
    </row>
    <row r="84" spans="1:12" ht="34.5" customHeight="1">
      <c r="A84" s="226"/>
      <c r="B84" s="226"/>
      <c r="C84" s="226"/>
      <c r="D84" s="226"/>
      <c r="E84" s="226"/>
      <c r="F84" s="226"/>
      <c r="G84" s="226"/>
      <c r="H84" s="226"/>
      <c r="I84" s="226"/>
      <c r="J84" s="226"/>
      <c r="K84" s="226"/>
      <c r="L84" s="226"/>
    </row>
    <row r="85" spans="1:12" ht="22.5">
      <c r="A85" s="226"/>
      <c r="B85" s="205" t="s">
        <v>128</v>
      </c>
      <c r="C85" s="226"/>
      <c r="D85" s="226"/>
      <c r="E85" s="226"/>
      <c r="F85" s="205" t="s">
        <v>130</v>
      </c>
      <c r="G85" s="226"/>
      <c r="H85" s="221" t="s">
        <v>131</v>
      </c>
      <c r="I85" s="238"/>
      <c r="J85" s="238"/>
      <c r="K85" s="238"/>
      <c r="L85" s="238"/>
    </row>
    <row r="86" spans="1:12" ht="23.25" thickBot="1">
      <c r="A86" s="226"/>
      <c r="B86" s="205"/>
      <c r="C86" s="226"/>
      <c r="D86" s="226"/>
      <c r="E86" s="226"/>
      <c r="F86" s="205"/>
      <c r="G86" s="226"/>
      <c r="H86" s="221" t="s">
        <v>132</v>
      </c>
      <c r="I86" s="238"/>
      <c r="J86" s="238"/>
      <c r="K86" s="238"/>
      <c r="L86" s="238"/>
    </row>
    <row r="87" spans="1:12" ht="30" customHeight="1" thickTop="1" thickBot="1">
      <c r="A87" s="226"/>
      <c r="B87" s="227"/>
      <c r="C87" s="227"/>
      <c r="D87" s="226"/>
      <c r="E87" s="228"/>
      <c r="F87" s="228"/>
      <c r="G87" s="226"/>
      <c r="H87" s="239"/>
      <c r="I87" s="352" t="s">
        <v>29</v>
      </c>
      <c r="J87" s="350"/>
      <c r="K87" s="243"/>
      <c r="L87" s="226"/>
    </row>
    <row r="88" spans="1:12" ht="30" customHeight="1" thickTop="1" thickBot="1">
      <c r="A88" s="226"/>
      <c r="B88" s="227"/>
      <c r="C88" s="227"/>
      <c r="D88" s="226"/>
      <c r="E88" s="228"/>
      <c r="F88" s="228"/>
      <c r="G88" s="226"/>
      <c r="H88" s="240"/>
      <c r="I88" s="352"/>
      <c r="J88" s="351"/>
      <c r="K88" s="244"/>
      <c r="L88" s="226"/>
    </row>
    <row r="89" spans="1:12" ht="30" customHeight="1" thickTop="1" thickBot="1">
      <c r="A89" s="226"/>
      <c r="B89" s="205" t="s">
        <v>129</v>
      </c>
      <c r="C89" s="226"/>
      <c r="D89" s="226"/>
      <c r="E89" s="228"/>
      <c r="F89" s="228"/>
      <c r="G89" s="226"/>
      <c r="H89" s="230" t="str">
        <f>IF(H87="","",IF(H88="","",IF(H87/H88=6/4,"J","L")))</f>
        <v/>
      </c>
      <c r="I89" s="226"/>
      <c r="J89" s="226"/>
      <c r="K89" s="231" t="str">
        <f>IF(J87="","",IF(K87="","",IF(K88="","",IF((J87*K88+K87)/K88=3/2,"J","L"))))</f>
        <v/>
      </c>
      <c r="L89" s="226"/>
    </row>
    <row r="90" spans="1:12" ht="130.5" customHeight="1" thickTop="1">
      <c r="A90" s="226"/>
      <c r="B90" s="226"/>
      <c r="C90" s="226"/>
      <c r="D90" s="226"/>
      <c r="E90" s="226"/>
      <c r="F90" s="226"/>
      <c r="G90" s="226"/>
      <c r="H90" s="226"/>
      <c r="I90" s="226"/>
      <c r="J90" s="226"/>
      <c r="K90" s="226"/>
      <c r="L90" s="226"/>
    </row>
    <row r="91" spans="1:12" ht="22.5">
      <c r="A91" s="226"/>
      <c r="B91" s="205" t="s">
        <v>128</v>
      </c>
      <c r="C91" s="226"/>
      <c r="D91" s="226"/>
      <c r="E91" s="226"/>
      <c r="F91" s="205" t="s">
        <v>130</v>
      </c>
      <c r="G91" s="226"/>
      <c r="H91" s="221" t="s">
        <v>131</v>
      </c>
      <c r="I91" s="238"/>
      <c r="J91" s="238"/>
      <c r="K91" s="238"/>
      <c r="L91" s="238"/>
    </row>
    <row r="92" spans="1:12" ht="23.25" thickBot="1">
      <c r="A92" s="226"/>
      <c r="B92" s="205"/>
      <c r="C92" s="226"/>
      <c r="D92" s="226"/>
      <c r="E92" s="226"/>
      <c r="F92" s="205"/>
      <c r="G92" s="226"/>
      <c r="H92" s="221" t="s">
        <v>132</v>
      </c>
      <c r="I92" s="238"/>
      <c r="J92" s="238"/>
      <c r="K92" s="238"/>
      <c r="L92" s="238"/>
    </row>
    <row r="93" spans="1:12" ht="30" customHeight="1" thickTop="1" thickBot="1">
      <c r="A93" s="226"/>
      <c r="B93" s="227"/>
      <c r="C93" s="226"/>
      <c r="D93" s="228"/>
      <c r="E93" s="228"/>
      <c r="F93" s="228"/>
      <c r="G93" s="226"/>
      <c r="H93" s="239"/>
      <c r="I93" s="352" t="s">
        <v>29</v>
      </c>
      <c r="J93" s="350"/>
      <c r="K93" s="243"/>
      <c r="L93" s="226"/>
    </row>
    <row r="94" spans="1:12" ht="30" customHeight="1" thickTop="1" thickBot="1">
      <c r="A94" s="226"/>
      <c r="B94" s="227"/>
      <c r="C94" s="226"/>
      <c r="D94" s="226"/>
      <c r="E94" s="228"/>
      <c r="F94" s="228"/>
      <c r="G94" s="226"/>
      <c r="H94" s="240"/>
      <c r="I94" s="352"/>
      <c r="J94" s="351"/>
      <c r="K94" s="244"/>
      <c r="L94" s="226"/>
    </row>
    <row r="95" spans="1:12" ht="30" customHeight="1" thickTop="1" thickBot="1">
      <c r="A95" s="226"/>
      <c r="B95" s="205" t="s">
        <v>129</v>
      </c>
      <c r="C95" s="226"/>
      <c r="D95" s="226"/>
      <c r="E95" s="228"/>
      <c r="F95" s="228"/>
      <c r="G95" s="226"/>
      <c r="H95" s="230" t="str">
        <f>IF(H93="","",IF(H94="","",IF(H93/H94=7/2,"J","L")))</f>
        <v/>
      </c>
      <c r="I95" s="226"/>
      <c r="J95" s="226"/>
      <c r="K95" s="231" t="str">
        <f>IF(J93="","",IF(K93="","",IF(K94="","",IF((J93*K94+K93)/K94=7/2,"J","L"))))</f>
        <v/>
      </c>
      <c r="L95" s="226"/>
    </row>
    <row r="96" spans="1:12" ht="23.25" thickTop="1">
      <c r="A96" s="226"/>
      <c r="B96" s="205"/>
      <c r="C96" s="226"/>
      <c r="D96" s="226"/>
      <c r="E96" s="226"/>
      <c r="F96" s="226"/>
      <c r="G96" s="226"/>
      <c r="H96" s="226"/>
      <c r="I96" s="226"/>
      <c r="J96" s="226"/>
      <c r="K96" s="226"/>
      <c r="L96" s="226"/>
    </row>
    <row r="97" spans="1:12" ht="117" customHeight="1">
      <c r="A97" s="226"/>
      <c r="B97" s="226"/>
      <c r="C97" s="226"/>
      <c r="D97" s="226"/>
      <c r="E97" s="226"/>
      <c r="F97" s="226"/>
      <c r="G97" s="226"/>
      <c r="H97" s="226"/>
      <c r="I97" s="226"/>
      <c r="J97" s="226"/>
      <c r="K97" s="226"/>
      <c r="L97" s="226"/>
    </row>
    <row r="98" spans="1:12" ht="22.5">
      <c r="A98" s="226"/>
      <c r="B98" s="205" t="s">
        <v>128</v>
      </c>
      <c r="C98" s="226"/>
      <c r="D98" s="226"/>
      <c r="E98" s="226"/>
      <c r="F98" s="205" t="s">
        <v>130</v>
      </c>
      <c r="G98" s="226"/>
      <c r="H98" s="221" t="s">
        <v>131</v>
      </c>
      <c r="I98" s="238"/>
      <c r="J98" s="238"/>
      <c r="K98" s="238"/>
      <c r="L98" s="238"/>
    </row>
    <row r="99" spans="1:12" ht="23.25" thickBot="1">
      <c r="A99" s="226"/>
      <c r="B99" s="205"/>
      <c r="C99" s="226"/>
      <c r="D99" s="226"/>
      <c r="E99" s="226"/>
      <c r="F99" s="205"/>
      <c r="G99" s="226"/>
      <c r="H99" s="221" t="s">
        <v>132</v>
      </c>
      <c r="I99" s="238"/>
      <c r="J99" s="238"/>
      <c r="K99" s="238"/>
      <c r="L99" s="238"/>
    </row>
    <row r="100" spans="1:12" ht="30" customHeight="1" thickTop="1" thickBot="1">
      <c r="A100" s="226"/>
      <c r="B100" s="227"/>
      <c r="C100" s="227"/>
      <c r="D100" s="226"/>
      <c r="E100" s="228"/>
      <c r="F100" s="228"/>
      <c r="G100" s="226"/>
      <c r="H100" s="239"/>
      <c r="I100" s="352" t="s">
        <v>29</v>
      </c>
      <c r="J100" s="350"/>
      <c r="K100" s="243"/>
      <c r="L100" s="226"/>
    </row>
    <row r="101" spans="1:12" ht="30" customHeight="1" thickTop="1" thickBot="1">
      <c r="A101" s="226"/>
      <c r="B101" s="227"/>
      <c r="C101" s="227"/>
      <c r="D101" s="226"/>
      <c r="E101" s="228"/>
      <c r="F101" s="228"/>
      <c r="G101" s="226"/>
      <c r="H101" s="240"/>
      <c r="I101" s="352"/>
      <c r="J101" s="351"/>
      <c r="K101" s="244"/>
      <c r="L101" s="226"/>
    </row>
    <row r="102" spans="1:12" ht="30" customHeight="1" thickTop="1" thickBot="1">
      <c r="A102" s="226"/>
      <c r="B102" s="205" t="s">
        <v>129</v>
      </c>
      <c r="C102" s="226"/>
      <c r="D102" s="226"/>
      <c r="E102" s="226"/>
      <c r="F102" s="228"/>
      <c r="G102" s="226"/>
      <c r="H102" s="230" t="str">
        <f>IF(H100="","",IF(H101="","",IF(H100/H101=6/4,"J","L")))</f>
        <v/>
      </c>
      <c r="I102" s="226"/>
      <c r="J102" s="226"/>
      <c r="K102" s="231" t="str">
        <f>IF(J100="","",IF(K100="","",IF(K101="","",IF((J100*K101+K100)/K101=6/4,"J","L"))))</f>
        <v/>
      </c>
      <c r="L102" s="226"/>
    </row>
    <row r="103" spans="1:12" ht="30" customHeight="1" thickTop="1" thickBot="1">
      <c r="A103" s="226"/>
      <c r="B103" s="205"/>
      <c r="C103" s="226"/>
      <c r="D103" s="226"/>
      <c r="E103" s="226"/>
      <c r="F103" s="228"/>
      <c r="G103" s="226"/>
      <c r="H103" s="230"/>
      <c r="I103" s="226"/>
      <c r="J103" s="226"/>
      <c r="K103" s="231"/>
      <c r="L103" s="226"/>
    </row>
    <row r="104" spans="1:12" ht="126.75" customHeight="1" thickTop="1">
      <c r="A104" s="226"/>
      <c r="B104" s="205"/>
      <c r="C104" s="226"/>
      <c r="D104" s="226"/>
      <c r="E104" s="226"/>
      <c r="F104" s="226"/>
      <c r="G104" s="226"/>
      <c r="H104" s="226"/>
      <c r="I104" s="226"/>
      <c r="J104" s="226"/>
      <c r="K104" s="226"/>
      <c r="L104" s="226"/>
    </row>
    <row r="105" spans="1:12" ht="22.5">
      <c r="A105" s="226"/>
      <c r="B105" s="205"/>
      <c r="C105" s="226"/>
      <c r="D105" s="226"/>
      <c r="E105" s="226"/>
      <c r="F105" s="226"/>
      <c r="G105" s="226"/>
      <c r="H105" s="226"/>
      <c r="I105" s="226"/>
      <c r="J105" s="226"/>
      <c r="K105" s="226"/>
      <c r="L105" s="226"/>
    </row>
    <row r="106" spans="1:12" ht="22.5">
      <c r="A106" s="226"/>
      <c r="B106" s="205" t="s">
        <v>128</v>
      </c>
      <c r="C106" s="226"/>
      <c r="D106" s="226"/>
      <c r="E106" s="226"/>
      <c r="F106" s="205" t="s">
        <v>130</v>
      </c>
      <c r="G106" s="226"/>
      <c r="H106" s="221" t="s">
        <v>131</v>
      </c>
      <c r="I106" s="238"/>
      <c r="J106" s="238"/>
      <c r="K106" s="238"/>
      <c r="L106" s="238"/>
    </row>
    <row r="107" spans="1:12" ht="23.25" thickBot="1">
      <c r="A107" s="226"/>
      <c r="B107" s="205"/>
      <c r="C107" s="226"/>
      <c r="D107" s="226"/>
      <c r="E107" s="226"/>
      <c r="F107" s="205"/>
      <c r="G107" s="226"/>
      <c r="H107" s="221" t="s">
        <v>132</v>
      </c>
      <c r="I107" s="238"/>
      <c r="J107" s="238"/>
      <c r="K107" s="238"/>
      <c r="L107" s="238"/>
    </row>
    <row r="108" spans="1:12" ht="30" customHeight="1" thickTop="1" thickBot="1">
      <c r="A108" s="226"/>
      <c r="B108" s="227"/>
      <c r="C108" s="227"/>
      <c r="D108" s="226"/>
      <c r="E108" s="228"/>
      <c r="F108" s="228"/>
      <c r="G108" s="226"/>
      <c r="H108" s="239"/>
      <c r="I108" s="352" t="s">
        <v>29</v>
      </c>
      <c r="J108" s="350"/>
      <c r="K108" s="243"/>
      <c r="L108" s="226"/>
    </row>
    <row r="109" spans="1:12" ht="30" customHeight="1" thickTop="1" thickBot="1">
      <c r="A109" s="226"/>
      <c r="B109" s="227"/>
      <c r="C109" s="226"/>
      <c r="D109" s="226"/>
      <c r="E109" s="228"/>
      <c r="F109" s="228"/>
      <c r="G109" s="226"/>
      <c r="H109" s="240"/>
      <c r="I109" s="352"/>
      <c r="J109" s="351"/>
      <c r="K109" s="244"/>
      <c r="L109" s="226"/>
    </row>
    <row r="110" spans="1:12" ht="31.5" thickTop="1" thickBot="1">
      <c r="A110" s="226"/>
      <c r="B110" s="205" t="s">
        <v>129</v>
      </c>
      <c r="C110" s="226"/>
      <c r="D110" s="226"/>
      <c r="E110" s="226"/>
      <c r="F110" s="245"/>
      <c r="G110" s="226"/>
      <c r="H110" s="230" t="str">
        <f>IF(H108="","",IF(H109="","",IF(H108/H109=7/3,"J","L")))</f>
        <v/>
      </c>
      <c r="I110" s="226"/>
      <c r="J110" s="226"/>
      <c r="K110" s="231" t="str">
        <f>IF(J108="","",IF(K108="","",IF(K109="","",IF((J108*K109+K108)/K109=7/3,"J","L"))))</f>
        <v/>
      </c>
      <c r="L110" s="226"/>
    </row>
    <row r="111" spans="1:12" ht="31.5" thickTop="1" thickBot="1">
      <c r="A111" s="226"/>
      <c r="B111" s="205"/>
      <c r="C111" s="226"/>
      <c r="D111" s="226"/>
      <c r="E111" s="228"/>
      <c r="F111" s="228"/>
      <c r="G111" s="226"/>
      <c r="H111" s="230"/>
      <c r="I111" s="226"/>
      <c r="J111" s="226"/>
      <c r="K111" s="231"/>
      <c r="L111" s="226"/>
    </row>
    <row r="112" spans="1:12" ht="113.25" customHeight="1" thickTop="1">
      <c r="A112" s="226"/>
      <c r="B112" s="205"/>
      <c r="C112" s="226"/>
      <c r="D112" s="226"/>
      <c r="E112" s="226"/>
      <c r="F112" s="226"/>
      <c r="G112" s="226"/>
      <c r="H112" s="226"/>
      <c r="I112" s="226"/>
      <c r="J112" s="226"/>
      <c r="K112" s="226"/>
      <c r="L112" s="226"/>
    </row>
    <row r="113" spans="1:12" ht="34.5" customHeight="1">
      <c r="A113" s="226"/>
      <c r="B113" s="226"/>
      <c r="C113" s="226"/>
      <c r="D113" s="226"/>
      <c r="E113" s="226"/>
      <c r="F113" s="226"/>
      <c r="G113" s="226"/>
      <c r="H113" s="226"/>
      <c r="I113" s="226"/>
      <c r="J113" s="226"/>
      <c r="K113" s="226"/>
      <c r="L113" s="226"/>
    </row>
    <row r="114" spans="1:12" ht="22.5">
      <c r="A114" s="226"/>
      <c r="B114" s="205" t="s">
        <v>128</v>
      </c>
      <c r="C114" s="226"/>
      <c r="D114" s="226"/>
      <c r="E114" s="226"/>
      <c r="F114" s="205" t="s">
        <v>130</v>
      </c>
      <c r="G114" s="226"/>
      <c r="H114" s="221" t="s">
        <v>131</v>
      </c>
      <c r="I114" s="238"/>
      <c r="J114" s="238"/>
      <c r="K114" s="238"/>
      <c r="L114" s="238"/>
    </row>
    <row r="115" spans="1:12" ht="23.25" thickBot="1">
      <c r="A115" s="226"/>
      <c r="B115" s="205"/>
      <c r="C115" s="226"/>
      <c r="D115" s="226"/>
      <c r="E115" s="226"/>
      <c r="F115" s="205"/>
      <c r="G115" s="226"/>
      <c r="H115" s="221" t="s">
        <v>132</v>
      </c>
      <c r="I115" s="238"/>
      <c r="J115" s="238"/>
      <c r="K115" s="238"/>
      <c r="L115" s="238"/>
    </row>
    <row r="116" spans="1:12" ht="30" customHeight="1" thickTop="1" thickBot="1">
      <c r="A116" s="226"/>
      <c r="B116" s="227"/>
      <c r="C116" s="227"/>
      <c r="D116" s="226"/>
      <c r="E116" s="228"/>
      <c r="F116" s="228"/>
      <c r="G116" s="226"/>
      <c r="H116" s="239"/>
      <c r="I116" s="352" t="s">
        <v>29</v>
      </c>
      <c r="J116" s="350"/>
      <c r="K116" s="243"/>
      <c r="L116" s="226"/>
    </row>
    <row r="117" spans="1:12" ht="30" customHeight="1" thickTop="1" thickBot="1">
      <c r="A117" s="226"/>
      <c r="B117" s="227"/>
      <c r="C117" s="227"/>
      <c r="D117" s="226"/>
      <c r="E117" s="228"/>
      <c r="F117" s="228"/>
      <c r="G117" s="226"/>
      <c r="H117" s="240"/>
      <c r="I117" s="352"/>
      <c r="J117" s="351"/>
      <c r="K117" s="244"/>
      <c r="L117" s="226"/>
    </row>
    <row r="118" spans="1:12" ht="30" customHeight="1" thickTop="1" thickBot="1">
      <c r="A118" s="226"/>
      <c r="B118" s="205" t="s">
        <v>129</v>
      </c>
      <c r="C118" s="226"/>
      <c r="D118" s="226"/>
      <c r="E118" s="228"/>
      <c r="F118" s="228"/>
      <c r="G118" s="226"/>
      <c r="H118" s="230" t="str">
        <f>IF(H116="","",IF(H117="","",IF(H116/H117=10/4,"J","L")))</f>
        <v/>
      </c>
      <c r="I118" s="226"/>
      <c r="J118" s="226"/>
      <c r="K118" s="231" t="str">
        <f>IF(J116="","",IF(K116="","",IF(K117="","",IF((J116*K117+K116)/K117=10/4,"J","L"))))</f>
        <v/>
      </c>
      <c r="L118" s="226"/>
    </row>
    <row r="119" spans="1:12" ht="30" customHeight="1" thickTop="1" thickBot="1">
      <c r="A119" s="8"/>
      <c r="B119" s="8"/>
      <c r="C119" s="8"/>
      <c r="D119" s="8"/>
      <c r="E119" s="228"/>
      <c r="F119" s="228"/>
      <c r="G119" s="8"/>
      <c r="H119" s="8"/>
      <c r="I119" s="8"/>
      <c r="J119" s="8"/>
      <c r="K119" s="8"/>
      <c r="L119" s="8"/>
    </row>
    <row r="120" spans="1:12" ht="30" customHeight="1" thickTop="1" thickBot="1">
      <c r="A120" s="8"/>
      <c r="B120" s="8"/>
      <c r="C120" s="8"/>
      <c r="D120" s="8"/>
      <c r="E120" s="228"/>
      <c r="F120" s="228"/>
      <c r="G120" s="8"/>
      <c r="H120" s="8"/>
      <c r="I120" s="8"/>
      <c r="J120" s="8"/>
      <c r="K120" s="8"/>
      <c r="L120" s="8"/>
    </row>
    <row r="121" spans="1:12" ht="15.75" thickTop="1">
      <c r="A121" s="8"/>
      <c r="B121" s="8"/>
      <c r="C121" s="8"/>
      <c r="D121" s="8"/>
      <c r="E121" s="8"/>
      <c r="F121" s="8"/>
      <c r="G121" s="8"/>
      <c r="H121" s="8"/>
      <c r="I121" s="8"/>
      <c r="J121" s="8"/>
      <c r="K121" s="8"/>
      <c r="L121" s="8"/>
    </row>
    <row r="122" spans="1:12">
      <c r="A122" s="8"/>
      <c r="B122" s="8"/>
      <c r="C122" s="8"/>
      <c r="D122" s="8"/>
      <c r="E122" s="8"/>
      <c r="F122" s="8"/>
      <c r="G122" s="8"/>
      <c r="H122" s="8"/>
      <c r="I122" s="8"/>
      <c r="J122" s="8"/>
      <c r="K122" s="8"/>
      <c r="L122" s="8"/>
    </row>
    <row r="123" spans="1:12" ht="126.75" customHeight="1">
      <c r="A123" s="226"/>
      <c r="B123" s="205"/>
      <c r="C123" s="226"/>
      <c r="D123" s="226"/>
      <c r="E123" s="226"/>
      <c r="F123" s="226"/>
      <c r="G123" s="226"/>
      <c r="H123" s="226"/>
      <c r="I123" s="226"/>
      <c r="J123" s="226"/>
      <c r="K123" s="226"/>
      <c r="L123" s="226"/>
    </row>
    <row r="124" spans="1:12" ht="22.5">
      <c r="A124" s="226"/>
      <c r="B124" s="205"/>
      <c r="C124" s="226"/>
      <c r="D124" s="226"/>
      <c r="E124" s="226"/>
      <c r="F124" s="226"/>
      <c r="G124" s="226"/>
      <c r="H124" s="226"/>
      <c r="I124" s="226"/>
      <c r="J124" s="226"/>
      <c r="K124" s="226"/>
      <c r="L124" s="226"/>
    </row>
    <row r="125" spans="1:12" ht="22.5">
      <c r="A125" s="226"/>
      <c r="B125" s="205" t="s">
        <v>128</v>
      </c>
      <c r="C125" s="226"/>
      <c r="D125" s="226"/>
      <c r="E125" s="226"/>
      <c r="F125" s="205" t="s">
        <v>130</v>
      </c>
      <c r="G125" s="226"/>
      <c r="H125" s="221" t="s">
        <v>131</v>
      </c>
      <c r="I125" s="238"/>
      <c r="J125" s="238"/>
      <c r="K125" s="238"/>
      <c r="L125" s="238"/>
    </row>
    <row r="126" spans="1:12" ht="23.25" thickBot="1">
      <c r="A126" s="226"/>
      <c r="B126" s="205"/>
      <c r="C126" s="226"/>
      <c r="D126" s="226"/>
      <c r="E126" s="226"/>
      <c r="F126" s="205"/>
      <c r="G126" s="226"/>
      <c r="H126" s="221" t="s">
        <v>132</v>
      </c>
      <c r="I126" s="238"/>
      <c r="J126" s="238"/>
      <c r="K126" s="238"/>
      <c r="L126" s="238"/>
    </row>
    <row r="127" spans="1:12" ht="30" customHeight="1" thickTop="1" thickBot="1">
      <c r="A127" s="226"/>
      <c r="B127" s="227"/>
      <c r="C127" s="227"/>
      <c r="D127" s="226"/>
      <c r="E127" s="228"/>
      <c r="F127" s="228"/>
      <c r="G127" s="226"/>
      <c r="H127" s="239"/>
      <c r="I127" s="352" t="s">
        <v>29</v>
      </c>
      <c r="J127" s="350"/>
      <c r="K127" s="243"/>
      <c r="L127" s="226"/>
    </row>
    <row r="128" spans="1:12" ht="30" customHeight="1" thickTop="1" thickBot="1">
      <c r="A128" s="226"/>
      <c r="B128" s="227"/>
      <c r="C128" s="227"/>
      <c r="D128" s="226"/>
      <c r="E128" s="228"/>
      <c r="F128" s="228"/>
      <c r="G128" s="226"/>
      <c r="H128" s="240"/>
      <c r="I128" s="352"/>
      <c r="J128" s="351"/>
      <c r="K128" s="244"/>
      <c r="L128" s="226"/>
    </row>
    <row r="129" spans="1:12" ht="31.5" thickTop="1" thickBot="1">
      <c r="A129" s="226"/>
      <c r="B129" s="205" t="s">
        <v>129</v>
      </c>
      <c r="C129" s="226"/>
      <c r="D129" s="226"/>
      <c r="E129" s="226"/>
      <c r="F129" s="245"/>
      <c r="G129" s="226"/>
      <c r="H129" s="230" t="str">
        <f>IF(H127="","",IF(H128="","",IF(H127/H128=7/4,"J","L")))</f>
        <v/>
      </c>
      <c r="I129" s="226"/>
      <c r="J129" s="226"/>
      <c r="K129" s="231" t="str">
        <f>IF(J127="","",IF(K127="","",IF(K128="","",IF((J127*K128+K127)/K128=7/4,"J","L"))))</f>
        <v/>
      </c>
      <c r="L129" s="226"/>
    </row>
    <row r="130" spans="1:12" ht="31.5" thickTop="1" thickBot="1">
      <c r="A130" s="226"/>
      <c r="B130" s="205"/>
      <c r="C130" s="226"/>
      <c r="D130" s="226"/>
      <c r="E130" s="228"/>
      <c r="F130" s="228"/>
      <c r="G130" s="226"/>
      <c r="H130" s="230"/>
      <c r="I130" s="226"/>
      <c r="J130" s="226"/>
      <c r="K130" s="231"/>
      <c r="L130" s="226"/>
    </row>
    <row r="131" spans="1:12" ht="113.25" customHeight="1" thickTop="1">
      <c r="A131" s="226"/>
      <c r="B131" s="205"/>
      <c r="C131" s="226"/>
      <c r="D131" s="226"/>
      <c r="E131" s="226"/>
      <c r="F131" s="226"/>
      <c r="G131" s="226"/>
      <c r="H131" s="226"/>
      <c r="I131" s="226"/>
      <c r="J131" s="226"/>
      <c r="K131" s="226"/>
      <c r="L131" s="226"/>
    </row>
    <row r="132" spans="1:12" ht="34.5" customHeight="1">
      <c r="A132" s="226"/>
      <c r="B132" s="226"/>
      <c r="C132" s="226"/>
      <c r="D132" s="226"/>
      <c r="E132" s="226"/>
      <c r="F132" s="226"/>
      <c r="G132" s="226"/>
      <c r="H132" s="226"/>
      <c r="I132" s="226"/>
      <c r="J132" s="226"/>
      <c r="K132" s="226"/>
      <c r="L132" s="226"/>
    </row>
    <row r="133" spans="1:12" ht="22.5">
      <c r="A133" s="226"/>
      <c r="B133" s="205" t="s">
        <v>128</v>
      </c>
      <c r="C133" s="226"/>
      <c r="D133" s="226"/>
      <c r="E133" s="226"/>
      <c r="F133" s="205" t="s">
        <v>130</v>
      </c>
      <c r="G133" s="226"/>
      <c r="H133" s="221" t="s">
        <v>131</v>
      </c>
      <c r="I133" s="238"/>
      <c r="J133" s="238"/>
      <c r="K133" s="238"/>
      <c r="L133" s="238"/>
    </row>
    <row r="134" spans="1:12" ht="23.25" thickBot="1">
      <c r="A134" s="226"/>
      <c r="B134" s="205"/>
      <c r="C134" s="226"/>
      <c r="D134" s="226"/>
      <c r="E134" s="226"/>
      <c r="F134" s="205"/>
      <c r="G134" s="226"/>
      <c r="H134" s="221" t="s">
        <v>132</v>
      </c>
      <c r="I134" s="238"/>
      <c r="J134" s="238"/>
      <c r="K134" s="238"/>
      <c r="L134" s="238"/>
    </row>
    <row r="135" spans="1:12" ht="30" customHeight="1" thickTop="1" thickBot="1">
      <c r="A135" s="226"/>
      <c r="B135" s="227"/>
      <c r="C135" s="227"/>
      <c r="D135" s="226"/>
      <c r="E135" s="228"/>
      <c r="F135" s="228"/>
      <c r="G135" s="226"/>
      <c r="H135" s="239"/>
      <c r="I135" s="352" t="s">
        <v>29</v>
      </c>
      <c r="J135" s="350"/>
      <c r="K135" s="243"/>
      <c r="L135" s="226"/>
    </row>
    <row r="136" spans="1:12" ht="30" customHeight="1" thickTop="1" thickBot="1">
      <c r="A136" s="226"/>
      <c r="B136" s="227"/>
      <c r="C136" s="226"/>
      <c r="D136" s="226"/>
      <c r="E136" s="228"/>
      <c r="F136" s="228"/>
      <c r="G136" s="226"/>
      <c r="H136" s="240"/>
      <c r="I136" s="352"/>
      <c r="J136" s="351"/>
      <c r="K136" s="244"/>
      <c r="L136" s="226"/>
    </row>
    <row r="137" spans="1:12" ht="30" customHeight="1" thickTop="1" thickBot="1">
      <c r="A137" s="226"/>
      <c r="B137" s="205" t="s">
        <v>129</v>
      </c>
      <c r="C137" s="226"/>
      <c r="D137" s="226"/>
      <c r="E137" s="228"/>
      <c r="F137" s="228"/>
      <c r="G137" s="226"/>
      <c r="H137" s="230" t="str">
        <f>IF(H135="","",IF(H136="","",IF(H135/H136=11/3,"J","L")))</f>
        <v/>
      </c>
      <c r="I137" s="226"/>
      <c r="J137" s="226"/>
      <c r="K137" s="231" t="str">
        <f>IF(J135="","",IF(K135="","",IF(K136="","",IF((J135*K136+K135)/K136=11/3,"J","L"))))</f>
        <v/>
      </c>
      <c r="L137" s="226"/>
    </row>
    <row r="138" spans="1:12" ht="30" customHeight="1" thickTop="1" thickBot="1">
      <c r="A138" s="8"/>
      <c r="B138" s="8"/>
      <c r="C138" s="8"/>
      <c r="D138" s="8"/>
      <c r="E138" s="228"/>
      <c r="F138" s="228"/>
      <c r="G138" s="8"/>
      <c r="H138" s="8"/>
      <c r="I138" s="8"/>
      <c r="J138" s="8"/>
      <c r="K138" s="8"/>
      <c r="L138" s="8"/>
    </row>
    <row r="139" spans="1:12" ht="30" customHeight="1" thickTop="1" thickBot="1">
      <c r="A139" s="8"/>
      <c r="B139" s="8"/>
      <c r="C139" s="8"/>
      <c r="D139" s="8"/>
      <c r="E139" s="228"/>
      <c r="F139" s="228"/>
      <c r="G139" s="8"/>
      <c r="H139" s="8"/>
      <c r="I139" s="8"/>
      <c r="J139" s="8"/>
      <c r="K139" s="8"/>
      <c r="L139" s="8"/>
    </row>
    <row r="140" spans="1:12" ht="30" customHeight="1" thickTop="1" thickBot="1">
      <c r="A140" s="8"/>
      <c r="B140" s="8"/>
      <c r="C140" s="8"/>
      <c r="D140" s="8"/>
      <c r="E140" s="8"/>
      <c r="F140" s="228"/>
      <c r="G140" s="8"/>
      <c r="H140" s="8"/>
      <c r="I140" s="8"/>
      <c r="J140" s="8"/>
      <c r="K140" s="8"/>
      <c r="L140" s="8"/>
    </row>
    <row r="141" spans="1:12" ht="30" customHeight="1" thickTop="1">
      <c r="A141" s="8"/>
      <c r="B141" s="8"/>
      <c r="C141" s="8"/>
      <c r="D141" s="8"/>
      <c r="E141" s="8"/>
      <c r="F141" s="8"/>
      <c r="G141" s="8"/>
      <c r="H141" s="8"/>
      <c r="I141" s="8"/>
      <c r="J141" s="8"/>
      <c r="K141" s="8"/>
      <c r="L141" s="8"/>
    </row>
    <row r="142" spans="1:12" ht="30" customHeight="1">
      <c r="A142" s="8"/>
      <c r="B142" s="8"/>
      <c r="C142" s="8"/>
      <c r="D142" s="8"/>
      <c r="E142" s="8"/>
      <c r="F142" s="8"/>
      <c r="G142" s="8"/>
      <c r="H142" s="8"/>
      <c r="I142" s="8"/>
      <c r="J142" s="8"/>
      <c r="K142" s="8"/>
      <c r="L142" s="8"/>
    </row>
    <row r="143" spans="1:12" ht="30" customHeight="1">
      <c r="A143" s="8"/>
      <c r="B143" s="8"/>
      <c r="C143" s="8"/>
      <c r="D143" s="8"/>
      <c r="E143" s="8"/>
      <c r="F143" s="8"/>
      <c r="G143" s="8"/>
      <c r="H143" s="8"/>
      <c r="I143" s="8"/>
      <c r="J143" s="8"/>
      <c r="K143" s="8"/>
      <c r="L143" s="8"/>
    </row>
  </sheetData>
  <sheetProtection password="C613" sheet="1" objects="1" scenarios="1"/>
  <mergeCells count="30">
    <mergeCell ref="H35:I35"/>
    <mergeCell ref="G36:G37"/>
    <mergeCell ref="B36:B37"/>
    <mergeCell ref="H3:I3"/>
    <mergeCell ref="G4:G5"/>
    <mergeCell ref="H19:I19"/>
    <mergeCell ref="G20:G21"/>
    <mergeCell ref="I20:I21"/>
    <mergeCell ref="I93:I94"/>
    <mergeCell ref="J93:J94"/>
    <mergeCell ref="I100:I101"/>
    <mergeCell ref="J100:J101"/>
    <mergeCell ref="I59:I60"/>
    <mergeCell ref="J59:J60"/>
    <mergeCell ref="I66:I67"/>
    <mergeCell ref="J66:J67"/>
    <mergeCell ref="I87:I88"/>
    <mergeCell ref="J87:J88"/>
    <mergeCell ref="I73:I74"/>
    <mergeCell ref="J73:J74"/>
    <mergeCell ref="I80:I81"/>
    <mergeCell ref="J80:J81"/>
    <mergeCell ref="J135:J136"/>
    <mergeCell ref="I135:I136"/>
    <mergeCell ref="J127:J128"/>
    <mergeCell ref="I127:I128"/>
    <mergeCell ref="I108:I109"/>
    <mergeCell ref="J108:J109"/>
    <mergeCell ref="I116:I117"/>
    <mergeCell ref="J116:J117"/>
  </mergeCells>
  <phoneticPr fontId="0" type="noConversion"/>
  <conditionalFormatting sqref="H4:H5 H20:H21 H36:H37">
    <cfRule type="cellIs" dxfId="3" priority="1" stopIfTrue="1" operator="lessThan">
      <formula>$G$7</formula>
    </cfRule>
  </conditionalFormatting>
  <conditionalFormatting sqref="G4:G5 G20:G21 G36:G37">
    <cfRule type="cellIs" dxfId="2" priority="2" stopIfTrue="1" operator="lessThan">
      <formula>$G$7</formula>
    </cfRule>
    <cfRule type="cellIs" dxfId="1" priority="3" stopIfTrue="1" operator="greaterThan">
      <formula>$K$7</formula>
    </cfRule>
  </conditionalFormatting>
  <conditionalFormatting sqref="C4 C20 C36">
    <cfRule type="cellIs" dxfId="0" priority="4" stopIfTrue="1" operator="greaterThan">
      <formula>$K$6</formula>
    </cfRule>
  </conditionalFormatting>
  <pageMargins left="0.75" right="0.75" top="1" bottom="1" header="0.5" footer="0.5"/>
  <pageSetup paperSize="9" orientation="portrait" horizontalDpi="0" verticalDpi="0"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dimension ref="A1:X243"/>
  <sheetViews>
    <sheetView workbookViewId="0">
      <selection activeCell="A60" sqref="A60:XFD60"/>
    </sheetView>
  </sheetViews>
  <sheetFormatPr defaultRowHeight="24.75" customHeight="1"/>
  <cols>
    <col min="1" max="18" width="4.625" style="133" customWidth="1"/>
    <col min="19" max="16384" width="9" style="133"/>
  </cols>
  <sheetData>
    <row r="1" spans="1:19" s="144" customFormat="1" ht="43.5" customHeight="1"/>
    <row r="2" spans="1:19" ht="22.5">
      <c r="A2" s="133" t="s">
        <v>162</v>
      </c>
    </row>
    <row r="3" spans="1:19" ht="22.5">
      <c r="A3" s="149" t="s">
        <v>161</v>
      </c>
      <c r="B3" s="149"/>
      <c r="C3" s="149"/>
      <c r="D3" s="149"/>
      <c r="E3" s="149"/>
      <c r="F3" s="149"/>
      <c r="G3" s="149"/>
      <c r="H3" s="149"/>
      <c r="I3" s="149"/>
      <c r="J3" s="149"/>
      <c r="K3" s="149"/>
      <c r="L3" s="149"/>
      <c r="M3" s="149"/>
      <c r="N3" s="149"/>
    </row>
    <row r="4" spans="1:19" ht="29.25">
      <c r="A4" s="250" t="s">
        <v>183</v>
      </c>
      <c r="B4" s="250"/>
      <c r="C4" s="250"/>
      <c r="D4" s="250"/>
      <c r="E4" s="250"/>
      <c r="F4" s="250"/>
      <c r="G4" s="250"/>
      <c r="H4" s="250"/>
      <c r="I4" s="250"/>
      <c r="J4" s="250"/>
      <c r="K4" s="250"/>
      <c r="L4" s="250"/>
      <c r="M4" s="250"/>
      <c r="N4" s="250"/>
    </row>
    <row r="5" spans="1:19" ht="22.5">
      <c r="A5" s="251" t="s">
        <v>184</v>
      </c>
      <c r="B5" s="251"/>
      <c r="C5" s="251"/>
      <c r="D5" s="251"/>
      <c r="E5" s="251"/>
      <c r="F5" s="251"/>
      <c r="G5" s="251"/>
      <c r="H5" s="251"/>
      <c r="I5" s="251"/>
      <c r="J5" s="251"/>
      <c r="K5" s="251"/>
      <c r="L5" s="251"/>
      <c r="M5" s="251"/>
      <c r="N5" s="251"/>
    </row>
    <row r="6" spans="1:19" ht="22.5">
      <c r="A6" s="252" t="s">
        <v>185</v>
      </c>
      <c r="B6" s="252"/>
      <c r="C6" s="252"/>
      <c r="D6" s="252"/>
      <c r="E6" s="252"/>
      <c r="F6" s="252"/>
      <c r="G6" s="252"/>
      <c r="H6" s="252"/>
      <c r="I6" s="252"/>
      <c r="J6" s="252"/>
      <c r="K6" s="252"/>
      <c r="L6" s="252"/>
      <c r="M6" s="252"/>
      <c r="N6" s="252"/>
    </row>
    <row r="8" spans="1:19" ht="29.25">
      <c r="A8" s="247" t="s">
        <v>181</v>
      </c>
    </row>
    <row r="9" spans="1:19" ht="29.25">
      <c r="A9" s="248" t="s">
        <v>155</v>
      </c>
    </row>
    <row r="10" spans="1:19" ht="29.25">
      <c r="A10" s="248" t="s">
        <v>151</v>
      </c>
    </row>
    <row r="11" spans="1:19" ht="22.5">
      <c r="B11" s="142" t="s">
        <v>176</v>
      </c>
    </row>
    <row r="12" spans="1:19" ht="40.5">
      <c r="A12" s="246" t="s">
        <v>156</v>
      </c>
      <c r="B12" s="143"/>
      <c r="C12" s="143"/>
      <c r="D12" s="143"/>
      <c r="E12" s="143"/>
      <c r="F12" s="143"/>
      <c r="G12" s="143"/>
      <c r="H12" s="143"/>
      <c r="I12" s="143"/>
      <c r="J12" s="143"/>
      <c r="K12" s="143"/>
      <c r="L12" s="143"/>
      <c r="M12" s="143"/>
      <c r="N12" s="143"/>
      <c r="O12" s="143"/>
      <c r="P12" s="143"/>
      <c r="Q12" s="143"/>
      <c r="R12" s="143"/>
      <c r="S12" s="143"/>
    </row>
    <row r="13" spans="1:19" ht="29.25">
      <c r="A13" s="249" t="s">
        <v>152</v>
      </c>
    </row>
    <row r="14" spans="1:19" ht="23.25" thickBot="1"/>
    <row r="15" spans="1:19" ht="51" customHeight="1" thickTop="1">
      <c r="B15" s="200"/>
      <c r="C15" s="200"/>
      <c r="D15" s="200"/>
      <c r="F15" s="135"/>
      <c r="G15" s="136"/>
      <c r="I15" s="200"/>
    </row>
    <row r="16" spans="1:19" ht="51" customHeight="1" thickBot="1">
      <c r="B16" s="151"/>
      <c r="C16" s="151"/>
      <c r="D16" s="151"/>
      <c r="F16" s="147"/>
      <c r="G16" s="148"/>
      <c r="I16" s="151"/>
    </row>
    <row r="17" spans="1:22" ht="23.25" thickTop="1"/>
    <row r="18" spans="1:22" ht="22.5"/>
    <row r="19" spans="1:22" ht="29.25">
      <c r="A19" s="218" t="s">
        <v>164</v>
      </c>
      <c r="B19" s="143"/>
      <c r="C19" s="143"/>
      <c r="D19" s="143"/>
      <c r="E19" s="143"/>
      <c r="F19" s="143"/>
      <c r="G19" s="143"/>
      <c r="H19" s="143"/>
      <c r="I19" s="143"/>
      <c r="J19" s="143"/>
      <c r="K19" s="143"/>
      <c r="L19" s="143"/>
      <c r="M19" s="143"/>
      <c r="N19" s="143"/>
      <c r="O19" s="143"/>
      <c r="P19" s="143"/>
      <c r="Q19" s="143"/>
      <c r="R19" s="143"/>
      <c r="S19" s="143"/>
    </row>
    <row r="20" spans="1:22" ht="22.5">
      <c r="B20" s="133" t="s">
        <v>152</v>
      </c>
      <c r="G20" s="143"/>
      <c r="N20" s="143"/>
    </row>
    <row r="21" spans="1:22" ht="23.25" thickBot="1">
      <c r="G21" s="143"/>
      <c r="N21" s="143"/>
    </row>
    <row r="22" spans="1:22" ht="51" customHeight="1" thickTop="1" thickBot="1">
      <c r="B22" s="150"/>
      <c r="C22" s="150"/>
      <c r="D22" s="150"/>
      <c r="G22" s="143"/>
      <c r="I22" s="154"/>
      <c r="J22" s="155"/>
      <c r="L22" s="150"/>
      <c r="N22" s="143"/>
    </row>
    <row r="23" spans="1:22" ht="51" customHeight="1" thickTop="1" thickBot="1">
      <c r="B23" s="151"/>
      <c r="C23" s="151"/>
      <c r="G23" s="143"/>
      <c r="I23" s="156"/>
      <c r="J23" s="157"/>
      <c r="N23" s="143"/>
    </row>
    <row r="24" spans="1:22" ht="25.5" thickTop="1">
      <c r="A24" s="140"/>
      <c r="G24" s="143"/>
      <c r="N24" s="143"/>
    </row>
    <row r="25" spans="1:22">
      <c r="A25" s="140"/>
    </row>
    <row r="26" spans="1:22">
      <c r="A26" s="153"/>
      <c r="B26" s="143"/>
      <c r="C26" s="143"/>
      <c r="D26" s="143"/>
      <c r="E26" s="143"/>
      <c r="F26" s="143"/>
      <c r="G26" s="143"/>
      <c r="H26" s="143"/>
      <c r="I26" s="143"/>
      <c r="J26" s="143"/>
      <c r="K26" s="143"/>
      <c r="L26" s="143"/>
      <c r="M26" s="143"/>
      <c r="N26" s="143"/>
      <c r="O26" s="143"/>
      <c r="P26" s="143"/>
      <c r="Q26" s="143"/>
      <c r="R26" s="143"/>
      <c r="S26" s="143"/>
      <c r="T26" s="143"/>
      <c r="U26" s="143"/>
      <c r="V26" s="143"/>
    </row>
    <row r="27" spans="1:22">
      <c r="B27" s="133" t="s">
        <v>152</v>
      </c>
      <c r="G27" s="143"/>
      <c r="H27" s="140"/>
      <c r="N27" s="143"/>
    </row>
    <row r="28" spans="1:22" ht="25.5" thickBot="1">
      <c r="G28" s="143"/>
      <c r="H28" s="140"/>
      <c r="N28" s="143"/>
    </row>
    <row r="29" spans="1:22" ht="51" customHeight="1" thickTop="1" thickBot="1">
      <c r="B29" s="152"/>
      <c r="C29" s="152"/>
      <c r="D29" s="152"/>
      <c r="G29" s="143"/>
      <c r="H29" s="140"/>
      <c r="I29" s="154"/>
      <c r="J29" s="155"/>
      <c r="L29" s="152"/>
      <c r="N29" s="143"/>
    </row>
    <row r="30" spans="1:22" ht="51" customHeight="1" thickTop="1" thickBot="1">
      <c r="B30" s="152"/>
      <c r="C30" s="152"/>
      <c r="G30" s="143"/>
      <c r="H30" s="140"/>
      <c r="I30" s="156"/>
      <c r="J30" s="157"/>
      <c r="N30" s="143"/>
    </row>
    <row r="31" spans="1:22" ht="25.5" thickTop="1">
      <c r="A31" s="140"/>
      <c r="G31" s="143"/>
      <c r="H31" s="140"/>
      <c r="N31" s="143"/>
    </row>
    <row r="32" spans="1:22" ht="22.5">
      <c r="G32" s="143"/>
      <c r="N32" s="143"/>
    </row>
    <row r="33" spans="1:22" ht="22.5">
      <c r="A33" s="139"/>
      <c r="B33" s="139"/>
      <c r="C33" s="139"/>
      <c r="D33" s="139"/>
      <c r="E33" s="139"/>
      <c r="F33" s="139"/>
      <c r="G33" s="139"/>
      <c r="H33" s="139"/>
      <c r="I33" s="139"/>
      <c r="J33" s="139"/>
      <c r="K33" s="139"/>
      <c r="L33" s="139"/>
      <c r="M33" s="139"/>
      <c r="N33" s="139"/>
      <c r="O33" s="139"/>
      <c r="P33" s="139"/>
      <c r="Q33" s="139"/>
      <c r="R33" s="139"/>
      <c r="S33" s="139"/>
      <c r="T33" s="139"/>
    </row>
    <row r="34" spans="1:22" ht="78.75" customHeight="1"/>
    <row r="35" spans="1:22" ht="29.25">
      <c r="A35" s="247" t="s">
        <v>186</v>
      </c>
    </row>
    <row r="36" spans="1:22" ht="29.25">
      <c r="A36" s="248" t="s">
        <v>182</v>
      </c>
    </row>
    <row r="37" spans="1:22">
      <c r="H37" s="140"/>
    </row>
    <row r="38" spans="1:22" ht="29.25">
      <c r="A38" s="218" t="s">
        <v>187</v>
      </c>
      <c r="B38" s="143"/>
      <c r="C38" s="143"/>
      <c r="D38" s="143"/>
      <c r="E38" s="143"/>
      <c r="F38" s="143"/>
      <c r="G38" s="143"/>
      <c r="H38" s="143"/>
      <c r="I38" s="143"/>
      <c r="J38" s="143"/>
      <c r="K38" s="143"/>
      <c r="L38" s="143"/>
      <c r="M38" s="143"/>
      <c r="N38" s="143"/>
      <c r="O38" s="143"/>
      <c r="P38" s="143"/>
      <c r="Q38" s="143"/>
      <c r="R38" s="143"/>
      <c r="S38" s="143"/>
    </row>
    <row r="39" spans="1:22" ht="22.5">
      <c r="A39" s="133" t="s">
        <v>152</v>
      </c>
      <c r="G39" s="143"/>
      <c r="I39" s="133" t="s">
        <v>152</v>
      </c>
      <c r="N39" s="143"/>
      <c r="O39" s="133" t="s">
        <v>152</v>
      </c>
    </row>
    <row r="40" spans="1:22" ht="23.25" thickBot="1">
      <c r="G40" s="143"/>
      <c r="N40" s="143"/>
    </row>
    <row r="41" spans="1:22" ht="48" customHeight="1" thickTop="1" thickBot="1">
      <c r="B41" s="135"/>
      <c r="C41" s="136"/>
      <c r="E41" s="145"/>
      <c r="G41" s="143"/>
      <c r="I41" s="154"/>
      <c r="J41" s="155"/>
      <c r="L41" s="150"/>
      <c r="N41" s="143"/>
      <c r="O41" s="154"/>
      <c r="P41" s="155"/>
    </row>
    <row r="42" spans="1:22" ht="48" customHeight="1" thickTop="1" thickBot="1">
      <c r="B42" s="147"/>
      <c r="C42" s="148"/>
      <c r="E42" s="146"/>
      <c r="G42" s="143"/>
      <c r="I42" s="156"/>
      <c r="J42" s="157"/>
      <c r="N42" s="143"/>
      <c r="O42" s="156"/>
      <c r="P42" s="157"/>
    </row>
    <row r="43" spans="1:22" ht="25.5" thickTop="1">
      <c r="G43" s="143"/>
      <c r="H43" s="140"/>
      <c r="N43" s="143"/>
    </row>
    <row r="44" spans="1:22" ht="22.5">
      <c r="G44" s="143"/>
      <c r="N44" s="143"/>
    </row>
    <row r="45" spans="1:22" ht="22.5">
      <c r="A45" s="143"/>
      <c r="B45" s="143"/>
      <c r="C45" s="143"/>
      <c r="D45" s="143"/>
      <c r="E45" s="143"/>
      <c r="F45" s="143"/>
      <c r="G45" s="143"/>
      <c r="H45" s="143"/>
      <c r="I45" s="143"/>
      <c r="J45" s="143"/>
      <c r="K45" s="143"/>
      <c r="L45" s="143"/>
      <c r="M45" s="143"/>
      <c r="N45" s="143"/>
      <c r="O45" s="143"/>
      <c r="P45" s="143"/>
      <c r="Q45" s="143"/>
      <c r="R45" s="143"/>
      <c r="S45" s="143"/>
      <c r="T45" s="143"/>
      <c r="U45" s="143"/>
      <c r="V45" s="143"/>
    </row>
    <row r="46" spans="1:22" ht="29.25">
      <c r="A46" s="248" t="s">
        <v>153</v>
      </c>
    </row>
    <row r="47" spans="1:22" ht="29.25">
      <c r="A47" s="248" t="s">
        <v>188</v>
      </c>
    </row>
    <row r="48" spans="1:22" ht="29.25">
      <c r="A48" s="248" t="s">
        <v>154</v>
      </c>
    </row>
    <row r="49" spans="1:4" ht="29.25">
      <c r="A49" s="248" t="s">
        <v>189</v>
      </c>
    </row>
    <row r="50" spans="1:4" ht="29.25">
      <c r="A50" s="248" t="s">
        <v>157</v>
      </c>
    </row>
    <row r="51" spans="1:4" ht="90" customHeight="1"/>
    <row r="52" spans="1:4" ht="101.25" customHeight="1"/>
    <row r="53" spans="1:4" ht="76.5" customHeight="1"/>
    <row r="54" spans="1:4" ht="36" customHeight="1"/>
    <row r="55" spans="1:4" ht="31.5">
      <c r="A55" s="131" t="s">
        <v>159</v>
      </c>
      <c r="B55" s="131"/>
      <c r="C55" s="132"/>
      <c r="D55" s="132"/>
    </row>
    <row r="56" spans="1:4" ht="73.5" customHeight="1">
      <c r="A56" s="134"/>
    </row>
    <row r="57" spans="1:4" ht="43.5" customHeight="1"/>
    <row r="58" spans="1:4" ht="22.5">
      <c r="A58" s="133" t="s">
        <v>160</v>
      </c>
    </row>
    <row r="59" spans="1:4" ht="45.75" customHeight="1">
      <c r="A59" s="133" t="s">
        <v>190</v>
      </c>
    </row>
    <row r="60" spans="1:4" ht="35.25" customHeight="1">
      <c r="A60" s="161" t="s">
        <v>165</v>
      </c>
    </row>
    <row r="61" spans="1:4" s="248" customFormat="1" ht="29.25">
      <c r="A61" s="248" t="s">
        <v>191</v>
      </c>
    </row>
    <row r="62" spans="1:4" s="248" customFormat="1" ht="29.25">
      <c r="A62" s="248" t="s">
        <v>158</v>
      </c>
    </row>
    <row r="63" spans="1:4" s="248" customFormat="1" ht="29.25">
      <c r="A63" s="248" t="s">
        <v>192</v>
      </c>
    </row>
    <row r="64" spans="1:4" s="248" customFormat="1" ht="29.25">
      <c r="A64" s="248" t="s">
        <v>193</v>
      </c>
    </row>
    <row r="65" spans="1:18" ht="22.5">
      <c r="A65" s="134" t="s">
        <v>139</v>
      </c>
    </row>
    <row r="66" spans="1:18" ht="22.5"/>
    <row r="67" spans="1:18" ht="23.25" thickBot="1">
      <c r="B67" s="256">
        <v>5</v>
      </c>
      <c r="C67" s="256"/>
      <c r="D67" s="361">
        <v>2</v>
      </c>
      <c r="E67" s="255">
        <v>1</v>
      </c>
    </row>
    <row r="68" spans="1:18" ht="23.25" thickTop="1">
      <c r="B68" s="158">
        <v>2</v>
      </c>
      <c r="C68" s="256"/>
      <c r="D68" s="361"/>
      <c r="E68" s="160">
        <v>2</v>
      </c>
    </row>
    <row r="71" spans="1:18" ht="22.5"/>
    <row r="72" spans="1:18" ht="33">
      <c r="A72" s="162" t="s">
        <v>166</v>
      </c>
    </row>
    <row r="73" spans="1:18" ht="22.5">
      <c r="A73" s="133" t="s">
        <v>194</v>
      </c>
    </row>
    <row r="74" spans="1:18" ht="22.5">
      <c r="A74" s="164"/>
      <c r="B74" s="164"/>
      <c r="C74" s="164"/>
      <c r="D74" s="164"/>
      <c r="E74" s="164"/>
      <c r="F74" s="164"/>
      <c r="G74" s="164"/>
      <c r="H74" s="164"/>
      <c r="I74" s="164"/>
      <c r="J74" s="164"/>
      <c r="K74" s="164"/>
      <c r="L74" s="164"/>
      <c r="M74" s="164"/>
      <c r="N74" s="164"/>
      <c r="O74" s="164"/>
      <c r="P74" s="164"/>
      <c r="Q74" s="164"/>
      <c r="R74" s="164"/>
    </row>
    <row r="75" spans="1:18" ht="23.25" thickBot="1">
      <c r="A75" s="164" t="s">
        <v>47</v>
      </c>
      <c r="B75" s="256">
        <v>3</v>
      </c>
      <c r="C75" s="256"/>
      <c r="D75" s="362"/>
      <c r="E75" s="254"/>
      <c r="F75" s="168" t="str">
        <f>IF(D75="","",IF(E75="","",IF(E76="","",IF((D75*E76+E75)/E76=B75/B76,"J","L"))))</f>
        <v/>
      </c>
      <c r="G75" s="133" t="s">
        <v>48</v>
      </c>
      <c r="H75" s="256">
        <v>5</v>
      </c>
      <c r="I75" s="256"/>
      <c r="J75" s="362"/>
      <c r="K75" s="254"/>
      <c r="L75" s="168" t="str">
        <f>IF(J75="","",IF(K75="","",IF(K76="","",IF((J75*K76+K75)/K76=H75/H76,"J","L"))))</f>
        <v/>
      </c>
      <c r="M75" s="133" t="s">
        <v>49</v>
      </c>
      <c r="N75" s="256">
        <v>7</v>
      </c>
      <c r="O75" s="256"/>
      <c r="P75" s="362"/>
      <c r="Q75" s="254"/>
      <c r="R75" s="168" t="str">
        <f>IF(P75="","",IF(Q75="","",IF(Q76="","",IF((P75*Q76+Q75)/Q76=N75/N76,"J","L"))))</f>
        <v/>
      </c>
    </row>
    <row r="76" spans="1:18" ht="23.25" thickTop="1">
      <c r="A76" s="164"/>
      <c r="B76" s="158">
        <v>2</v>
      </c>
      <c r="C76" s="256"/>
      <c r="D76" s="362"/>
      <c r="E76" s="51"/>
      <c r="F76" s="169"/>
      <c r="H76" s="158">
        <v>3</v>
      </c>
      <c r="I76" s="256"/>
      <c r="J76" s="362"/>
      <c r="K76" s="51"/>
      <c r="L76" s="169"/>
      <c r="N76" s="158">
        <v>5</v>
      </c>
      <c r="O76" s="256"/>
      <c r="P76" s="362"/>
      <c r="Q76" s="51"/>
      <c r="R76" s="169"/>
    </row>
    <row r="77" spans="1:18" ht="22.5">
      <c r="A77" s="164"/>
      <c r="B77" s="164"/>
      <c r="C77" s="164"/>
      <c r="D77" s="164"/>
      <c r="E77" s="164"/>
      <c r="F77" s="169"/>
      <c r="G77" s="164"/>
      <c r="H77" s="164"/>
      <c r="I77" s="164"/>
      <c r="J77" s="164"/>
      <c r="K77" s="164"/>
      <c r="L77" s="169"/>
      <c r="M77" s="164"/>
      <c r="N77" s="164"/>
      <c r="O77" s="164"/>
      <c r="P77" s="164"/>
      <c r="Q77" s="164"/>
      <c r="R77" s="169"/>
    </row>
    <row r="78" spans="1:18" ht="23.25" thickBot="1">
      <c r="A78" s="164" t="s">
        <v>50</v>
      </c>
      <c r="B78" s="256">
        <v>12</v>
      </c>
      <c r="C78" s="256"/>
      <c r="D78" s="362"/>
      <c r="E78" s="254"/>
      <c r="F78" s="168" t="str">
        <f>IF(D78="","",IF(E78="","",IF(E79="","",IF((D78*E79+E78)/E79=B78/B79,"J","L"))))</f>
        <v/>
      </c>
      <c r="G78" s="133" t="s">
        <v>51</v>
      </c>
      <c r="H78" s="256">
        <v>10</v>
      </c>
      <c r="I78" s="256"/>
      <c r="J78" s="362"/>
      <c r="K78" s="254"/>
      <c r="L78" s="168" t="str">
        <f>IF(J78="","",IF(K78="","",IF(K79="","",IF((J78*K79+K78)/K79=H78/H79,"J","L"))))</f>
        <v/>
      </c>
      <c r="M78" s="133" t="s">
        <v>53</v>
      </c>
      <c r="N78" s="256">
        <v>16</v>
      </c>
      <c r="O78" s="256"/>
      <c r="P78" s="362"/>
      <c r="Q78" s="254"/>
      <c r="R78" s="168" t="str">
        <f>IF(P78="","",IF(Q78="","",IF(Q79="","",IF((P78*Q79+Q78)/Q79=N78/N79,"J","L"))))</f>
        <v/>
      </c>
    </row>
    <row r="79" spans="1:18" ht="23.25" thickTop="1">
      <c r="A79" s="164"/>
      <c r="B79" s="158">
        <v>5</v>
      </c>
      <c r="C79" s="256"/>
      <c r="D79" s="362"/>
      <c r="E79" s="51"/>
      <c r="F79" s="169"/>
      <c r="H79" s="158">
        <v>3</v>
      </c>
      <c r="I79" s="256"/>
      <c r="J79" s="362"/>
      <c r="K79" s="51"/>
      <c r="L79" s="169"/>
      <c r="N79" s="158">
        <v>3</v>
      </c>
      <c r="O79" s="256"/>
      <c r="P79" s="362"/>
      <c r="Q79" s="51"/>
      <c r="R79" s="169"/>
    </row>
    <row r="80" spans="1:18" ht="22.5">
      <c r="A80" s="164"/>
      <c r="B80" s="164"/>
      <c r="C80" s="164"/>
      <c r="D80" s="164"/>
      <c r="E80" s="164"/>
      <c r="F80" s="164"/>
      <c r="G80" s="164"/>
      <c r="H80" s="164"/>
      <c r="I80" s="164"/>
      <c r="J80" s="164"/>
      <c r="K80" s="164"/>
      <c r="L80" s="164"/>
      <c r="M80" s="164"/>
      <c r="N80" s="164"/>
      <c r="O80" s="164"/>
      <c r="P80" s="164"/>
      <c r="Q80" s="164"/>
      <c r="R80" s="164"/>
    </row>
    <row r="82" spans="1:24" ht="24.75" customHeight="1">
      <c r="A82" s="134" t="s">
        <v>165</v>
      </c>
    </row>
    <row r="83" spans="1:24" ht="24.75" customHeight="1">
      <c r="A83" s="134" t="s">
        <v>167</v>
      </c>
    </row>
    <row r="84" spans="1:24" ht="24.75" customHeight="1" thickBot="1">
      <c r="A84" s="134" t="s">
        <v>168</v>
      </c>
      <c r="B84" s="256">
        <v>4</v>
      </c>
      <c r="C84" s="256"/>
      <c r="D84" s="361">
        <v>2</v>
      </c>
    </row>
    <row r="85" spans="1:24" ht="24.75" customHeight="1" thickTop="1">
      <c r="A85" s="134"/>
      <c r="B85" s="158">
        <v>2</v>
      </c>
      <c r="C85" s="256"/>
      <c r="D85" s="361"/>
    </row>
    <row r="86" spans="1:24" ht="30.75" customHeight="1">
      <c r="A86" s="165" t="s">
        <v>166</v>
      </c>
    </row>
    <row r="87" spans="1:24" ht="24.75" customHeight="1">
      <c r="A87" s="166" t="s">
        <v>169</v>
      </c>
    </row>
    <row r="88" spans="1:24" ht="10.5" customHeight="1">
      <c r="A88" s="164"/>
      <c r="B88" s="164"/>
      <c r="C88" s="164"/>
      <c r="D88" s="164"/>
      <c r="E88" s="164"/>
      <c r="F88" s="164"/>
      <c r="G88" s="164"/>
      <c r="H88" s="164"/>
      <c r="I88" s="164"/>
      <c r="J88" s="164"/>
      <c r="K88" s="164"/>
      <c r="L88" s="164"/>
      <c r="M88" s="164"/>
      <c r="N88" s="164"/>
      <c r="O88" s="164"/>
      <c r="P88" s="164"/>
      <c r="Q88" s="164"/>
      <c r="R88" s="164"/>
    </row>
    <row r="89" spans="1:24" ht="24.75" customHeight="1" thickBot="1">
      <c r="A89" s="164" t="s">
        <v>47</v>
      </c>
      <c r="B89" s="256">
        <v>6</v>
      </c>
      <c r="C89" s="256"/>
      <c r="D89" s="362"/>
      <c r="E89" s="63" t="str">
        <f>IF(D89="","",IF(D89=B89/B90,"J","L"))</f>
        <v/>
      </c>
      <c r="F89" s="164"/>
      <c r="G89" s="133" t="s">
        <v>48</v>
      </c>
      <c r="H89" s="256">
        <v>9</v>
      </c>
      <c r="I89" s="256"/>
      <c r="J89" s="362"/>
      <c r="K89" s="63" t="str">
        <f>IF(J89="","",IF(J89=H89/H90,"J","L"))</f>
        <v/>
      </c>
      <c r="L89" s="163"/>
      <c r="M89" s="133" t="s">
        <v>49</v>
      </c>
      <c r="N89" s="256">
        <v>16</v>
      </c>
      <c r="O89" s="256"/>
      <c r="P89" s="362"/>
      <c r="Q89" s="63" t="str">
        <f>IF(P89="","",IF(P89=N89/N90,"J","L"))</f>
        <v/>
      </c>
      <c r="R89" s="163"/>
    </row>
    <row r="90" spans="1:24" ht="24.75" customHeight="1" thickTop="1">
      <c r="A90" s="164"/>
      <c r="B90" s="158">
        <v>2</v>
      </c>
      <c r="C90" s="256"/>
      <c r="D90" s="362"/>
      <c r="E90" s="41"/>
      <c r="F90" s="164"/>
      <c r="H90" s="158">
        <v>3</v>
      </c>
      <c r="I90" s="256"/>
      <c r="J90" s="362"/>
      <c r="K90" s="41"/>
      <c r="L90" s="164"/>
      <c r="N90" s="158">
        <v>4</v>
      </c>
      <c r="O90" s="256"/>
      <c r="P90" s="362"/>
      <c r="Q90" s="41"/>
      <c r="R90" s="164"/>
    </row>
    <row r="91" spans="1:24" ht="9.75" customHeight="1">
      <c r="A91" s="164"/>
      <c r="B91" s="164"/>
      <c r="C91" s="164"/>
      <c r="D91" s="164"/>
      <c r="E91" s="164"/>
      <c r="F91" s="164"/>
      <c r="G91" s="164"/>
      <c r="H91" s="164"/>
      <c r="I91" s="164"/>
      <c r="J91" s="164"/>
      <c r="K91" s="164"/>
      <c r="L91" s="164"/>
      <c r="M91" s="164"/>
      <c r="N91" s="164"/>
      <c r="O91" s="164"/>
      <c r="P91" s="164"/>
      <c r="Q91" s="164"/>
      <c r="R91" s="164"/>
    </row>
    <row r="92" spans="1:24" ht="99.75" customHeight="1"/>
    <row r="93" spans="1:24" ht="21" customHeight="1">
      <c r="A93" s="167"/>
      <c r="B93" s="167"/>
      <c r="C93" s="167"/>
      <c r="D93" s="167"/>
      <c r="E93" s="167"/>
      <c r="F93" s="167"/>
      <c r="G93" s="167"/>
      <c r="H93" s="167"/>
      <c r="I93" s="167"/>
      <c r="J93" s="167"/>
      <c r="K93" s="167"/>
      <c r="L93" s="167"/>
      <c r="M93" s="167"/>
      <c r="N93" s="167"/>
      <c r="O93" s="167"/>
      <c r="P93" s="167"/>
      <c r="Q93" s="167"/>
      <c r="R93" s="167"/>
      <c r="S93" s="167"/>
      <c r="T93" s="167"/>
      <c r="U93" s="167"/>
      <c r="V93" s="167"/>
      <c r="W93" s="167"/>
      <c r="X93" s="167"/>
    </row>
    <row r="94" spans="1:24" ht="66" customHeight="1"/>
    <row r="95" spans="1:24" ht="63.75" customHeight="1"/>
    <row r="96" spans="1:24" ht="35.25" customHeight="1"/>
    <row r="97" spans="1:9" ht="31.5">
      <c r="A97" s="131" t="s">
        <v>159</v>
      </c>
      <c r="B97" s="131"/>
      <c r="C97" s="132"/>
      <c r="D97" s="132"/>
    </row>
    <row r="98" spans="1:9" ht="22.5">
      <c r="A98" s="134"/>
    </row>
    <row r="100" spans="1:9" ht="22.5">
      <c r="A100" s="133" t="s">
        <v>160</v>
      </c>
    </row>
    <row r="101" spans="1:9" ht="22.5">
      <c r="A101" s="133" t="s">
        <v>195</v>
      </c>
    </row>
    <row r="102" spans="1:9" ht="22.5">
      <c r="A102" s="161" t="s">
        <v>165</v>
      </c>
    </row>
    <row r="103" spans="1:9" ht="22.5">
      <c r="A103" s="133" t="s">
        <v>196</v>
      </c>
    </row>
    <row r="104" spans="1:9" ht="22.5">
      <c r="A104" s="133" t="s">
        <v>170</v>
      </c>
    </row>
    <row r="105" spans="1:9" ht="22.5">
      <c r="A105" s="133" t="s">
        <v>197</v>
      </c>
    </row>
    <row r="106" spans="1:9" ht="22.5">
      <c r="A106" s="133" t="s">
        <v>171</v>
      </c>
    </row>
    <row r="107" spans="1:9" ht="22.5">
      <c r="A107" s="133" t="s">
        <v>172</v>
      </c>
    </row>
    <row r="108" spans="1:9" ht="22.5">
      <c r="A108" s="133" t="s">
        <v>198</v>
      </c>
    </row>
    <row r="109" spans="1:9" ht="22.5">
      <c r="A109" s="134" t="s">
        <v>139</v>
      </c>
    </row>
    <row r="110" spans="1:9" ht="22.5"/>
    <row r="111" spans="1:9" ht="23.25" thickBot="1">
      <c r="F111" s="363">
        <v>3</v>
      </c>
      <c r="G111" s="256">
        <v>1</v>
      </c>
      <c r="I111" s="255">
        <v>7</v>
      </c>
    </row>
    <row r="112" spans="1:9" ht="23.25" thickTop="1">
      <c r="F112" s="363"/>
      <c r="G112" s="158">
        <v>2</v>
      </c>
      <c r="I112" s="160">
        <v>2</v>
      </c>
    </row>
    <row r="113" spans="1:18" ht="22.5"/>
    <row r="115" spans="1:18" ht="33">
      <c r="A115" s="162" t="s">
        <v>166</v>
      </c>
    </row>
    <row r="116" spans="1:18" ht="22.5">
      <c r="A116" s="133" t="s">
        <v>199</v>
      </c>
    </row>
    <row r="117" spans="1:18" ht="22.5">
      <c r="A117" s="164"/>
      <c r="B117" s="164"/>
      <c r="C117" s="164"/>
      <c r="D117" s="164"/>
      <c r="E117" s="164"/>
      <c r="F117" s="164"/>
      <c r="G117" s="164"/>
      <c r="H117" s="164"/>
      <c r="I117" s="164"/>
      <c r="J117" s="164"/>
      <c r="K117" s="164"/>
      <c r="L117" s="164"/>
      <c r="M117" s="164"/>
      <c r="N117" s="164"/>
      <c r="O117" s="164"/>
      <c r="P117" s="164"/>
      <c r="Q117" s="164"/>
      <c r="R117" s="164"/>
    </row>
    <row r="118" spans="1:18" ht="23.25" thickBot="1">
      <c r="A118" s="164" t="s">
        <v>47</v>
      </c>
      <c r="B118" s="363">
        <v>2</v>
      </c>
      <c r="C118" s="256">
        <v>1</v>
      </c>
      <c r="E118" s="254"/>
      <c r="F118" s="168" t="str">
        <f>IF(E118="","",IF(E119="","",IF(E118/E119=(B118*C119+C118)/C119,"J","L")))</f>
        <v/>
      </c>
      <c r="G118" s="133" t="s">
        <v>48</v>
      </c>
      <c r="H118" s="363">
        <v>2</v>
      </c>
      <c r="I118" s="256">
        <v>2</v>
      </c>
      <c r="K118" s="254"/>
      <c r="L118" s="168" t="str">
        <f>IF(K118="","",IF(K119="","",IF(K118/K119=(H118*I119+I118)/I119,"J","L")))</f>
        <v/>
      </c>
      <c r="M118" s="133" t="s">
        <v>49</v>
      </c>
      <c r="N118" s="363">
        <v>5</v>
      </c>
      <c r="O118" s="256">
        <v>2</v>
      </c>
      <c r="Q118" s="254"/>
      <c r="R118" s="168" t="str">
        <f>IF(Q118="","",IF(Q119="","",IF(Q118/Q119=(N118*O119+O118)/O119,"J","L")))</f>
        <v/>
      </c>
    </row>
    <row r="119" spans="1:18" ht="23.25" thickTop="1">
      <c r="A119" s="164"/>
      <c r="B119" s="363"/>
      <c r="C119" s="158">
        <v>4</v>
      </c>
      <c r="E119" s="51"/>
      <c r="F119" s="169"/>
      <c r="H119" s="363"/>
      <c r="I119" s="158">
        <v>3</v>
      </c>
      <c r="K119" s="51"/>
      <c r="L119" s="169"/>
      <c r="N119" s="363"/>
      <c r="O119" s="158">
        <v>5</v>
      </c>
      <c r="Q119" s="51"/>
      <c r="R119" s="169"/>
    </row>
    <row r="120" spans="1:18" ht="22.5">
      <c r="A120" s="164"/>
      <c r="B120" s="164"/>
      <c r="C120" s="164"/>
      <c r="D120" s="164"/>
      <c r="E120" s="164"/>
      <c r="F120" s="169"/>
      <c r="G120" s="164"/>
      <c r="H120" s="164"/>
      <c r="I120" s="164"/>
      <c r="J120" s="164"/>
      <c r="K120" s="164"/>
      <c r="L120" s="169"/>
      <c r="M120" s="164"/>
      <c r="N120" s="164"/>
      <c r="O120" s="164"/>
      <c r="P120" s="164"/>
      <c r="Q120" s="164"/>
      <c r="R120" s="169"/>
    </row>
    <row r="121" spans="1:18" ht="23.25" thickBot="1">
      <c r="A121" s="164" t="s">
        <v>50</v>
      </c>
      <c r="B121" s="363">
        <v>1</v>
      </c>
      <c r="C121" s="256">
        <v>1</v>
      </c>
      <c r="E121" s="254"/>
      <c r="F121" s="168" t="str">
        <f>IF(E121="","",IF(E122="","",IF(E121/E122=(B121*C122+C121)/C122,"J","L")))</f>
        <v/>
      </c>
      <c r="G121" s="133" t="s">
        <v>51</v>
      </c>
      <c r="H121" s="363">
        <v>3</v>
      </c>
      <c r="I121" s="256">
        <v>1</v>
      </c>
      <c r="K121" s="254"/>
      <c r="L121" s="168" t="str">
        <f>IF(K121="","",IF(K122="","",IF(K121/K122=(H121*I122+I121)/I122,"J","L")))</f>
        <v/>
      </c>
      <c r="M121" s="133" t="s">
        <v>53</v>
      </c>
      <c r="N121" s="363">
        <v>4</v>
      </c>
      <c r="O121" s="256">
        <v>3</v>
      </c>
      <c r="Q121" s="254"/>
      <c r="R121" s="168" t="str">
        <f>IF(Q121="","",IF(Q122="","",IF(Q121/Q122=(N121*O122+O121)/O122,"J","L")))</f>
        <v/>
      </c>
    </row>
    <row r="122" spans="1:18" ht="23.25" thickTop="1">
      <c r="A122" s="164"/>
      <c r="B122" s="363"/>
      <c r="C122" s="158">
        <v>5</v>
      </c>
      <c r="E122" s="51"/>
      <c r="F122" s="169"/>
      <c r="H122" s="363"/>
      <c r="I122" s="158">
        <v>4</v>
      </c>
      <c r="K122" s="51"/>
      <c r="L122" s="169"/>
      <c r="N122" s="363"/>
      <c r="O122" s="158">
        <v>4</v>
      </c>
      <c r="Q122" s="51"/>
      <c r="R122" s="169"/>
    </row>
    <row r="123" spans="1:18" ht="22.5">
      <c r="A123" s="164"/>
      <c r="B123" s="164"/>
      <c r="C123" s="164"/>
      <c r="D123" s="164"/>
      <c r="E123" s="164"/>
      <c r="F123" s="164"/>
      <c r="G123" s="164"/>
      <c r="H123" s="164"/>
      <c r="I123" s="164"/>
      <c r="J123" s="164"/>
      <c r="K123" s="164"/>
      <c r="L123" s="164"/>
      <c r="M123" s="164"/>
      <c r="N123" s="164"/>
      <c r="O123" s="164"/>
      <c r="P123" s="164"/>
      <c r="Q123" s="164"/>
      <c r="R123" s="164"/>
    </row>
    <row r="125" spans="1:18" ht="22.5"/>
    <row r="126" spans="1:18" ht="22.5">
      <c r="A126" s="133" t="s">
        <v>200</v>
      </c>
    </row>
    <row r="127" spans="1:18" ht="22.5">
      <c r="A127" s="164"/>
      <c r="B127" s="164"/>
      <c r="C127" s="164"/>
      <c r="D127" s="164"/>
      <c r="E127" s="164"/>
      <c r="F127" s="164"/>
      <c r="G127" s="164"/>
      <c r="H127" s="164"/>
      <c r="I127" s="164"/>
      <c r="J127" s="164"/>
      <c r="K127" s="164"/>
      <c r="L127" s="164"/>
      <c r="M127" s="164"/>
      <c r="N127" s="164"/>
      <c r="O127" s="164"/>
      <c r="P127" s="164"/>
      <c r="Q127" s="164"/>
      <c r="R127" s="164"/>
    </row>
    <row r="128" spans="1:18" ht="23.25" thickBot="1">
      <c r="A128" s="164" t="s">
        <v>47</v>
      </c>
      <c r="B128" s="256">
        <v>6</v>
      </c>
      <c r="C128" s="256"/>
      <c r="D128" s="362"/>
      <c r="E128" s="254"/>
      <c r="F128" s="168" t="str">
        <f>IF(D128="","",IF(E128="","",IF(E129="","",IF((D128*E129+E128)/E129=B128/B129,"J","L"))))</f>
        <v/>
      </c>
      <c r="G128" s="133" t="s">
        <v>48</v>
      </c>
      <c r="H128" s="256">
        <v>9</v>
      </c>
      <c r="I128" s="256"/>
      <c r="J128" s="362"/>
      <c r="K128" s="254"/>
      <c r="L128" s="168" t="str">
        <f>IF(J128="","",IF(K128="","",IF(K129="","",IF((J128*K129+K128)/K129=H128/H129,"J","L"))))</f>
        <v/>
      </c>
      <c r="M128" s="133" t="s">
        <v>49</v>
      </c>
      <c r="N128" s="256">
        <v>15</v>
      </c>
      <c r="O128" s="256"/>
      <c r="P128" s="362"/>
      <c r="Q128" s="254"/>
      <c r="R128" s="168" t="str">
        <f>IF(P128="","",IF(Q128="","",IF(Q129="","",IF((P128*Q129+Q128)/Q129=N128/N129,"J","L"))))</f>
        <v/>
      </c>
    </row>
    <row r="129" spans="1:18" ht="23.25" thickTop="1">
      <c r="A129" s="164"/>
      <c r="B129" s="158">
        <v>4</v>
      </c>
      <c r="C129" s="256"/>
      <c r="D129" s="362"/>
      <c r="E129" s="51"/>
      <c r="F129" s="169"/>
      <c r="H129" s="158">
        <v>2</v>
      </c>
      <c r="I129" s="256"/>
      <c r="J129" s="362"/>
      <c r="K129" s="51"/>
      <c r="L129" s="169"/>
      <c r="N129" s="158">
        <v>7</v>
      </c>
      <c r="O129" s="256"/>
      <c r="P129" s="362"/>
      <c r="Q129" s="51"/>
      <c r="R129" s="169"/>
    </row>
    <row r="130" spans="1:18" ht="22.5">
      <c r="A130" s="164"/>
      <c r="B130" s="164"/>
      <c r="C130" s="164"/>
      <c r="D130" s="164"/>
      <c r="E130" s="164"/>
      <c r="F130" s="169"/>
      <c r="G130" s="164"/>
      <c r="H130" s="164"/>
      <c r="I130" s="164"/>
      <c r="J130" s="164"/>
      <c r="K130" s="164"/>
      <c r="L130" s="169"/>
      <c r="M130" s="164"/>
      <c r="N130" s="164"/>
      <c r="O130" s="164"/>
      <c r="P130" s="164"/>
      <c r="Q130" s="164"/>
      <c r="R130" s="169"/>
    </row>
    <row r="131" spans="1:18" ht="23.25" thickBot="1">
      <c r="A131" s="164" t="s">
        <v>50</v>
      </c>
      <c r="B131" s="256">
        <v>7</v>
      </c>
      <c r="C131" s="256"/>
      <c r="D131" s="362"/>
      <c r="E131" s="254"/>
      <c r="F131" s="168" t="str">
        <f>IF(D131="","",IF(E131="","",IF(E132="","",IF((D131*E132+E131)/E132=B131/B132,"J","L"))))</f>
        <v/>
      </c>
      <c r="G131" s="133" t="s">
        <v>51</v>
      </c>
      <c r="H131" s="256">
        <v>7</v>
      </c>
      <c r="I131" s="256"/>
      <c r="J131" s="362"/>
      <c r="K131" s="254"/>
      <c r="L131" s="168" t="str">
        <f>IF(J131="","",IF(K131="","",IF(K132="","",IF((J131*K132+K131)/K132=H131/H132,"J","L"))))</f>
        <v/>
      </c>
      <c r="M131" s="133" t="s">
        <v>53</v>
      </c>
      <c r="N131" s="256">
        <v>9</v>
      </c>
      <c r="O131" s="256"/>
      <c r="P131" s="362"/>
      <c r="Q131" s="254"/>
      <c r="R131" s="168" t="str">
        <f>IF(P131="","",IF(Q131="","",IF(Q132="","",IF((P131*Q132+Q131)/Q132=N131/N132,"J","L"))))</f>
        <v/>
      </c>
    </row>
    <row r="132" spans="1:18" ht="23.25" thickTop="1">
      <c r="A132" s="164"/>
      <c r="B132" s="158">
        <v>3</v>
      </c>
      <c r="C132" s="256"/>
      <c r="D132" s="362"/>
      <c r="E132" s="51"/>
      <c r="F132" s="169"/>
      <c r="H132" s="158">
        <v>5</v>
      </c>
      <c r="I132" s="256"/>
      <c r="J132" s="362"/>
      <c r="K132" s="51"/>
      <c r="L132" s="169"/>
      <c r="N132" s="158">
        <v>6</v>
      </c>
      <c r="O132" s="256"/>
      <c r="P132" s="362"/>
      <c r="Q132" s="51"/>
      <c r="R132" s="169"/>
    </row>
    <row r="133" spans="1:18" ht="22.5">
      <c r="A133" s="164"/>
      <c r="B133" s="164"/>
      <c r="C133" s="164"/>
      <c r="D133" s="164"/>
      <c r="E133" s="164"/>
      <c r="F133" s="169"/>
      <c r="G133" s="164"/>
      <c r="H133" s="164"/>
      <c r="I133" s="164"/>
      <c r="J133" s="164"/>
      <c r="K133" s="164"/>
      <c r="L133" s="169"/>
      <c r="M133" s="164"/>
      <c r="N133" s="164"/>
      <c r="O133" s="164"/>
      <c r="P133" s="164"/>
      <c r="Q133" s="164"/>
      <c r="R133" s="169"/>
    </row>
    <row r="134" spans="1:18" ht="23.25" thickBot="1">
      <c r="A134" s="164" t="s">
        <v>54</v>
      </c>
      <c r="B134" s="256">
        <v>8</v>
      </c>
      <c r="C134" s="256"/>
      <c r="D134" s="362"/>
      <c r="E134" s="254"/>
      <c r="F134" s="168" t="str">
        <f>IF(D134="","",IF(E134="","",IF(E135="","",IF((D134*E135+E134)/E135=B134/B135,"J","L"))))</f>
        <v/>
      </c>
      <c r="G134" s="133" t="s">
        <v>55</v>
      </c>
      <c r="H134" s="256">
        <v>12</v>
      </c>
      <c r="I134" s="256"/>
      <c r="J134" s="362"/>
      <c r="K134" s="254"/>
      <c r="L134" s="168" t="str">
        <f>IF(J134="","",IF(K134="","",IF(K135="","",IF((J134*K135+K134)/K135=H134/H135,"J","L"))))</f>
        <v/>
      </c>
      <c r="M134" s="133" t="s">
        <v>56</v>
      </c>
      <c r="N134" s="256">
        <v>8</v>
      </c>
      <c r="O134" s="256"/>
      <c r="P134" s="362"/>
      <c r="Q134" s="254"/>
      <c r="R134" s="168" t="str">
        <f>IF(P134="","",IF(Q134="","",IF(Q135="","",IF((P134*Q135+Q134)/Q135=N134/N135,"J","L"))))</f>
        <v/>
      </c>
    </row>
    <row r="135" spans="1:18" ht="23.25" thickTop="1">
      <c r="A135" s="164"/>
      <c r="B135" s="158">
        <v>5</v>
      </c>
      <c r="C135" s="256"/>
      <c r="D135" s="362"/>
      <c r="E135" s="51"/>
      <c r="F135" s="169"/>
      <c r="H135" s="158">
        <v>5</v>
      </c>
      <c r="I135" s="256"/>
      <c r="J135" s="362"/>
      <c r="K135" s="51"/>
      <c r="L135" s="169"/>
      <c r="N135" s="158">
        <v>3</v>
      </c>
      <c r="O135" s="256"/>
      <c r="P135" s="362"/>
      <c r="Q135" s="51"/>
      <c r="R135" s="169"/>
    </row>
    <row r="136" spans="1:18" ht="22.5">
      <c r="A136" s="164"/>
      <c r="B136" s="164"/>
      <c r="C136" s="164"/>
      <c r="D136" s="164"/>
      <c r="E136" s="164"/>
      <c r="F136" s="169"/>
      <c r="G136" s="164"/>
      <c r="H136" s="164"/>
      <c r="I136" s="164"/>
      <c r="J136" s="164"/>
      <c r="K136" s="164"/>
      <c r="L136" s="169"/>
      <c r="M136" s="164"/>
      <c r="N136" s="164"/>
      <c r="O136" s="164"/>
      <c r="P136" s="164"/>
      <c r="Q136" s="164"/>
      <c r="R136" s="169"/>
    </row>
    <row r="137" spans="1:18" ht="23.25" thickBot="1">
      <c r="A137" s="164" t="s">
        <v>57</v>
      </c>
      <c r="B137" s="256">
        <v>14</v>
      </c>
      <c r="C137" s="256"/>
      <c r="D137" s="362"/>
      <c r="E137" s="254"/>
      <c r="F137" s="168" t="str">
        <f>IF(D137="","",IF(E137="","",IF(E138="","",IF((D137*E138+E137)/E138=B137/B138,"J","L"))))</f>
        <v/>
      </c>
      <c r="G137" s="133" t="s">
        <v>80</v>
      </c>
      <c r="H137" s="256">
        <v>16</v>
      </c>
      <c r="I137" s="256"/>
      <c r="J137" s="362"/>
      <c r="K137" s="254"/>
      <c r="L137" s="168" t="str">
        <f>IF(J137="","",IF(K137="","",IF(K138="","",IF((J137*K138+K137)/K138=H137/H138,"J","L"))))</f>
        <v/>
      </c>
      <c r="M137" s="133" t="s">
        <v>81</v>
      </c>
      <c r="N137" s="256">
        <v>17</v>
      </c>
      <c r="O137" s="256"/>
      <c r="P137" s="362"/>
      <c r="Q137" s="254"/>
      <c r="R137" s="168" t="str">
        <f>IF(P137="","",IF(Q137="","",IF(Q138="","",IF((P137*Q138+Q137)/Q138=N137/N138,"J","L"))))</f>
        <v/>
      </c>
    </row>
    <row r="138" spans="1:18" ht="23.25" thickTop="1">
      <c r="A138" s="164"/>
      <c r="B138" s="158">
        <v>6</v>
      </c>
      <c r="C138" s="256"/>
      <c r="D138" s="362"/>
      <c r="E138" s="51"/>
      <c r="F138" s="169"/>
      <c r="H138" s="158">
        <v>5</v>
      </c>
      <c r="I138" s="256"/>
      <c r="J138" s="362"/>
      <c r="K138" s="51"/>
      <c r="L138" s="169"/>
      <c r="N138" s="158">
        <v>3</v>
      </c>
      <c r="O138" s="256"/>
      <c r="P138" s="362"/>
      <c r="Q138" s="51"/>
      <c r="R138" s="169"/>
    </row>
    <row r="139" spans="1:18" ht="22.5">
      <c r="A139" s="164"/>
      <c r="B139" s="164"/>
      <c r="C139" s="164"/>
      <c r="D139" s="164"/>
      <c r="E139" s="164"/>
      <c r="F139" s="169"/>
      <c r="G139" s="164"/>
      <c r="H139" s="164"/>
      <c r="I139" s="164"/>
      <c r="J139" s="164"/>
      <c r="K139" s="164"/>
      <c r="L139" s="169"/>
      <c r="M139" s="164"/>
      <c r="N139" s="164"/>
      <c r="O139" s="164"/>
      <c r="P139" s="164"/>
      <c r="Q139" s="164"/>
      <c r="R139" s="169"/>
    </row>
    <row r="140" spans="1:18" ht="23.25" thickBot="1">
      <c r="A140" s="164" t="s">
        <v>82</v>
      </c>
      <c r="B140" s="256">
        <v>7</v>
      </c>
      <c r="C140" s="256"/>
      <c r="D140" s="362"/>
      <c r="E140" s="254"/>
      <c r="F140" s="168" t="str">
        <f>IF(D140="","",IF(E140="","",IF(E141="","",IF((D140*E141+E140)/E141=B140/B141,"J","L"))))</f>
        <v/>
      </c>
      <c r="G140" s="133" t="s">
        <v>83</v>
      </c>
      <c r="H140" s="256">
        <v>16</v>
      </c>
      <c r="I140" s="256"/>
      <c r="J140" s="362"/>
      <c r="K140" s="254"/>
      <c r="L140" s="168" t="str">
        <f>IF(J140="","",IF(K140="","",IF(K141="","",IF((J140*K141+K140)/K141=H140/H141,"J","L"))))</f>
        <v/>
      </c>
      <c r="M140" s="133" t="s">
        <v>84</v>
      </c>
      <c r="N140" s="256">
        <v>22</v>
      </c>
      <c r="O140" s="256"/>
      <c r="P140" s="362"/>
      <c r="Q140" s="254"/>
      <c r="R140" s="168" t="str">
        <f>IF(P140="","",IF(Q140="","",IF(Q141="","",IF((P140*Q141+Q140)/Q141=N140/N141,"J","L"))))</f>
        <v/>
      </c>
    </row>
    <row r="141" spans="1:18" ht="23.25" thickTop="1">
      <c r="A141" s="164"/>
      <c r="B141" s="158">
        <v>6</v>
      </c>
      <c r="C141" s="256"/>
      <c r="D141" s="362"/>
      <c r="E141" s="51"/>
      <c r="F141" s="169"/>
      <c r="H141" s="158">
        <v>7</v>
      </c>
      <c r="I141" s="256"/>
      <c r="J141" s="362"/>
      <c r="K141" s="51"/>
      <c r="L141" s="169"/>
      <c r="N141" s="158">
        <v>5</v>
      </c>
      <c r="O141" s="256"/>
      <c r="P141" s="362"/>
      <c r="Q141" s="51"/>
      <c r="R141" s="169"/>
    </row>
    <row r="142" spans="1:18" ht="22.5">
      <c r="A142" s="164"/>
      <c r="B142" s="164"/>
      <c r="C142" s="164"/>
      <c r="D142" s="164"/>
      <c r="E142" s="164"/>
      <c r="F142" s="169"/>
      <c r="G142" s="164"/>
      <c r="H142" s="164"/>
      <c r="I142" s="164"/>
      <c r="J142" s="164"/>
      <c r="K142" s="164"/>
      <c r="L142" s="169"/>
      <c r="M142" s="164"/>
      <c r="N142" s="164"/>
      <c r="O142" s="164"/>
      <c r="P142" s="164"/>
      <c r="Q142" s="164"/>
      <c r="R142" s="169"/>
    </row>
    <row r="143" spans="1:18" ht="23.25" thickBot="1">
      <c r="A143" s="164" t="s">
        <v>140</v>
      </c>
      <c r="B143" s="256">
        <v>9</v>
      </c>
      <c r="C143" s="256"/>
      <c r="D143" s="362"/>
      <c r="E143" s="254"/>
      <c r="F143" s="168" t="str">
        <f>IF(D143="","",IF(E143="","",IF(E144="","",IF((D143*E144+E143)/E144=B143/B144,"J","L"))))</f>
        <v/>
      </c>
      <c r="G143" s="133" t="s">
        <v>141</v>
      </c>
      <c r="H143" s="256">
        <v>17</v>
      </c>
      <c r="I143" s="256"/>
      <c r="J143" s="362"/>
      <c r="K143" s="254"/>
      <c r="L143" s="168" t="str">
        <f>IF(J143="","",IF(K143="","",IF(K144="","",IF((J143*K144+K143)/K144=H143/H144,"J","L"))))</f>
        <v/>
      </c>
      <c r="M143" s="133" t="s">
        <v>142</v>
      </c>
      <c r="N143" s="256">
        <v>25</v>
      </c>
      <c r="O143" s="256"/>
      <c r="P143" s="362"/>
      <c r="Q143" s="254"/>
      <c r="R143" s="168" t="str">
        <f>IF(P143="","",IF(Q143="","",IF(Q144="","",IF((P143*Q144+Q143)/Q144=N143/N144,"J","L"))))</f>
        <v/>
      </c>
    </row>
    <row r="144" spans="1:18" ht="23.25" thickTop="1">
      <c r="A144" s="164"/>
      <c r="B144" s="158">
        <v>5</v>
      </c>
      <c r="C144" s="256"/>
      <c r="D144" s="362"/>
      <c r="E144" s="51"/>
      <c r="F144" s="169"/>
      <c r="H144" s="158">
        <v>8</v>
      </c>
      <c r="I144" s="256"/>
      <c r="J144" s="362"/>
      <c r="K144" s="51"/>
      <c r="L144" s="169"/>
      <c r="N144" s="158">
        <v>6</v>
      </c>
      <c r="O144" s="256"/>
      <c r="P144" s="362"/>
      <c r="Q144" s="51"/>
      <c r="R144" s="169"/>
    </row>
    <row r="145" spans="1:18" ht="22.5">
      <c r="A145" s="164"/>
      <c r="B145" s="164"/>
      <c r="C145" s="164"/>
      <c r="D145" s="164"/>
      <c r="E145" s="164"/>
      <c r="F145" s="169"/>
      <c r="G145" s="164"/>
      <c r="H145" s="164"/>
      <c r="I145" s="164"/>
      <c r="J145" s="164"/>
      <c r="K145" s="164"/>
      <c r="L145" s="169"/>
      <c r="M145" s="164"/>
      <c r="N145" s="164"/>
      <c r="O145" s="164"/>
      <c r="P145" s="164"/>
      <c r="Q145" s="164"/>
      <c r="R145" s="169"/>
    </row>
    <row r="146" spans="1:18" ht="23.25" thickBot="1">
      <c r="A146" s="164" t="s">
        <v>143</v>
      </c>
      <c r="B146" s="256">
        <v>32</v>
      </c>
      <c r="C146" s="256"/>
      <c r="D146" s="362"/>
      <c r="E146" s="254"/>
      <c r="F146" s="168" t="str">
        <f>IF(D146="","",IF(E146="","",IF(E147="","",IF((D146*E147+E146)/E147=B146/B147,"J","L"))))</f>
        <v/>
      </c>
      <c r="G146" s="133" t="s">
        <v>144</v>
      </c>
      <c r="H146" s="256">
        <v>37</v>
      </c>
      <c r="I146" s="256"/>
      <c r="J146" s="362"/>
      <c r="K146" s="254"/>
      <c r="L146" s="168" t="str">
        <f>IF(J146="","",IF(K146="","",IF(K147="","",IF((J146*K147+K146)/K147=H146/H147,"J","L"))))</f>
        <v/>
      </c>
      <c r="M146" s="133" t="s">
        <v>145</v>
      </c>
      <c r="N146" s="256">
        <v>29</v>
      </c>
      <c r="O146" s="256"/>
      <c r="P146" s="362"/>
      <c r="Q146" s="254"/>
      <c r="R146" s="168" t="str">
        <f>IF(P146="","",IF(Q146="","",IF(Q147="","",IF((P146*Q147+Q146)/Q147=N146/N147,"J","L"))))</f>
        <v/>
      </c>
    </row>
    <row r="147" spans="1:18" ht="23.25" thickTop="1">
      <c r="A147" s="164"/>
      <c r="B147" s="158">
        <v>6</v>
      </c>
      <c r="C147" s="256"/>
      <c r="D147" s="362"/>
      <c r="E147" s="51"/>
      <c r="F147" s="169"/>
      <c r="H147" s="158">
        <v>9</v>
      </c>
      <c r="I147" s="256"/>
      <c r="J147" s="362"/>
      <c r="K147" s="51"/>
      <c r="L147" s="169"/>
      <c r="N147" s="158">
        <v>4</v>
      </c>
      <c r="O147" s="256"/>
      <c r="P147" s="362"/>
      <c r="Q147" s="51"/>
      <c r="R147" s="169"/>
    </row>
    <row r="148" spans="1:18" ht="22.5">
      <c r="A148" s="164"/>
      <c r="B148" s="164"/>
      <c r="C148" s="164"/>
      <c r="D148" s="164"/>
      <c r="E148" s="164"/>
      <c r="F148" s="169"/>
      <c r="G148" s="164"/>
      <c r="H148" s="164"/>
      <c r="I148" s="164"/>
      <c r="J148" s="164"/>
      <c r="K148" s="164"/>
      <c r="L148" s="169"/>
      <c r="M148" s="164"/>
      <c r="N148" s="164"/>
      <c r="O148" s="164"/>
      <c r="P148" s="164"/>
      <c r="Q148" s="164"/>
      <c r="R148" s="169"/>
    </row>
    <row r="149" spans="1:18" ht="23.25" thickBot="1">
      <c r="A149" s="164" t="s">
        <v>146</v>
      </c>
      <c r="B149" s="256">
        <v>21</v>
      </c>
      <c r="C149" s="256"/>
      <c r="D149" s="362"/>
      <c r="E149" s="254"/>
      <c r="F149" s="168" t="str">
        <f>IF(D149="","",IF(E149="","",IF(E150="","",IF((D149*E150+E149)/E150=B149/B150,"J","L"))))</f>
        <v/>
      </c>
      <c r="G149" s="133" t="s">
        <v>147</v>
      </c>
      <c r="H149" s="256">
        <v>15</v>
      </c>
      <c r="I149" s="256"/>
      <c r="J149" s="362"/>
      <c r="K149" s="254"/>
      <c r="L149" s="168" t="str">
        <f>IF(J149="","",IF(K149="","",IF(K150="","",IF((J149*K150+K149)/K150=H149/H150,"J","L"))))</f>
        <v/>
      </c>
      <c r="M149" s="133" t="s">
        <v>148</v>
      </c>
      <c r="N149" s="256">
        <v>26</v>
      </c>
      <c r="O149" s="256"/>
      <c r="P149" s="362"/>
      <c r="Q149" s="254"/>
      <c r="R149" s="168" t="str">
        <f>IF(P149="","",IF(Q149="","",IF(Q150="","",IF((P149*Q150+Q149)/Q150=N149/N150,"J","L"))))</f>
        <v/>
      </c>
    </row>
    <row r="150" spans="1:18" ht="23.25" thickTop="1">
      <c r="A150" s="164"/>
      <c r="B150" s="158">
        <v>4</v>
      </c>
      <c r="C150" s="256"/>
      <c r="D150" s="362"/>
      <c r="E150" s="51"/>
      <c r="F150" s="169"/>
      <c r="H150" s="158">
        <v>6</v>
      </c>
      <c r="I150" s="256"/>
      <c r="J150" s="362"/>
      <c r="K150" s="51"/>
      <c r="L150" s="169"/>
      <c r="N150" s="158">
        <v>5</v>
      </c>
      <c r="O150" s="256"/>
      <c r="P150" s="362"/>
      <c r="Q150" s="51"/>
      <c r="R150" s="169"/>
    </row>
    <row r="151" spans="1:18" ht="22.5">
      <c r="A151" s="164"/>
      <c r="B151" s="164"/>
      <c r="C151" s="164"/>
      <c r="D151" s="164"/>
      <c r="E151" s="164"/>
      <c r="F151" s="169"/>
      <c r="G151" s="164"/>
      <c r="H151" s="164"/>
      <c r="I151" s="164"/>
      <c r="J151" s="164"/>
      <c r="K151" s="164"/>
      <c r="L151" s="169"/>
      <c r="M151" s="164"/>
      <c r="N151" s="164"/>
      <c r="O151" s="164"/>
      <c r="P151" s="164"/>
      <c r="Q151" s="164"/>
      <c r="R151" s="169"/>
    </row>
    <row r="152" spans="1:18" ht="23.25" thickBot="1">
      <c r="A152" s="164" t="s">
        <v>149</v>
      </c>
      <c r="B152" s="256">
        <v>19</v>
      </c>
      <c r="C152" s="256"/>
      <c r="D152" s="362"/>
      <c r="E152" s="254"/>
      <c r="F152" s="168" t="str">
        <f>IF(D152="","",IF(E152="","",IF(E153="","",IF((D152*E153+E152)/E153=B152/B153,"J","L"))))</f>
        <v/>
      </c>
    </row>
    <row r="153" spans="1:18" ht="23.25" thickTop="1">
      <c r="A153" s="164"/>
      <c r="B153" s="158">
        <v>6</v>
      </c>
      <c r="C153" s="256"/>
      <c r="D153" s="362"/>
      <c r="E153" s="51"/>
      <c r="F153" s="169"/>
    </row>
    <row r="154" spans="1:18" ht="22.5">
      <c r="A154" s="164"/>
      <c r="B154" s="164"/>
      <c r="C154" s="164"/>
      <c r="D154" s="164"/>
      <c r="E154" s="164"/>
      <c r="F154" s="169"/>
    </row>
    <row r="156" spans="1:18">
      <c r="I156" s="253">
        <f>COUNTIF(F128:R154,"J")</f>
        <v>0</v>
      </c>
      <c r="J156" s="142" t="s">
        <v>150</v>
      </c>
    </row>
    <row r="158" spans="1:18" ht="22.5">
      <c r="A158" s="133" t="s">
        <v>201</v>
      </c>
    </row>
    <row r="159" spans="1:18" ht="22.5">
      <c r="A159" s="164"/>
      <c r="B159" s="164"/>
      <c r="C159" s="164"/>
      <c r="D159" s="164"/>
      <c r="E159" s="164"/>
      <c r="F159" s="164"/>
      <c r="G159" s="164"/>
      <c r="H159" s="164"/>
      <c r="I159" s="164"/>
      <c r="J159" s="164"/>
      <c r="K159" s="164"/>
      <c r="L159" s="164"/>
      <c r="M159" s="164"/>
      <c r="N159" s="164"/>
      <c r="O159" s="164"/>
      <c r="P159" s="164"/>
      <c r="Q159" s="164"/>
      <c r="R159" s="164"/>
    </row>
    <row r="160" spans="1:18" ht="23.25" thickBot="1">
      <c r="A160" s="164" t="s">
        <v>47</v>
      </c>
      <c r="B160" s="363">
        <v>3</v>
      </c>
      <c r="C160" s="256">
        <v>1</v>
      </c>
      <c r="E160" s="254"/>
      <c r="F160" s="168" t="str">
        <f>IF(E160="","",IF(E161="","",IF(E160/E161=(B160*C161+C160)/C161,"J","L")))</f>
        <v/>
      </c>
      <c r="G160" s="133" t="s">
        <v>48</v>
      </c>
      <c r="H160" s="363">
        <v>2</v>
      </c>
      <c r="I160" s="256">
        <v>2</v>
      </c>
      <c r="K160" s="254"/>
      <c r="L160" s="168" t="str">
        <f>IF(K160="","",IF(K161="","",IF(K160/K161=(H160*I161+I160)/I161,"J","L")))</f>
        <v/>
      </c>
      <c r="M160" s="133" t="s">
        <v>49</v>
      </c>
      <c r="N160" s="363">
        <v>1</v>
      </c>
      <c r="O160" s="256">
        <v>3</v>
      </c>
      <c r="Q160" s="254"/>
      <c r="R160" s="168" t="str">
        <f>IF(Q160="","",IF(Q161="","",IF(Q160/Q161=(N160*O161+O160)/O161,"J","L")))</f>
        <v/>
      </c>
    </row>
    <row r="161" spans="1:18" ht="23.25" thickTop="1">
      <c r="A161" s="164"/>
      <c r="B161" s="363"/>
      <c r="C161" s="158">
        <v>2</v>
      </c>
      <c r="E161" s="51"/>
      <c r="F161" s="169"/>
      <c r="H161" s="363"/>
      <c r="I161" s="158">
        <v>5</v>
      </c>
      <c r="K161" s="51"/>
      <c r="L161" s="169"/>
      <c r="N161" s="363"/>
      <c r="O161" s="158">
        <v>4</v>
      </c>
      <c r="Q161" s="51"/>
      <c r="R161" s="169"/>
    </row>
    <row r="162" spans="1:18" ht="22.5">
      <c r="A162" s="164"/>
      <c r="B162" s="164"/>
      <c r="C162" s="164"/>
      <c r="D162" s="164"/>
      <c r="E162" s="164"/>
      <c r="F162" s="169"/>
      <c r="G162" s="164"/>
      <c r="H162" s="164"/>
      <c r="I162" s="164"/>
      <c r="J162" s="164"/>
      <c r="K162" s="164"/>
      <c r="L162" s="169"/>
      <c r="M162" s="164"/>
      <c r="N162" s="164"/>
      <c r="O162" s="164"/>
      <c r="P162" s="164"/>
      <c r="Q162" s="164"/>
      <c r="R162" s="169"/>
    </row>
    <row r="163" spans="1:18" ht="23.25" thickBot="1">
      <c r="A163" s="164" t="s">
        <v>50</v>
      </c>
      <c r="B163" s="363">
        <v>4</v>
      </c>
      <c r="C163" s="256">
        <v>1</v>
      </c>
      <c r="E163" s="254"/>
      <c r="F163" s="168" t="str">
        <f>IF(E163="","",IF(E164="","",IF(E163/E164=(B163*C164+C163)/C164,"J","L")))</f>
        <v/>
      </c>
      <c r="G163" s="133" t="s">
        <v>51</v>
      </c>
      <c r="H163" s="363">
        <v>2</v>
      </c>
      <c r="I163" s="256">
        <v>1</v>
      </c>
      <c r="K163" s="254"/>
      <c r="L163" s="168" t="str">
        <f>IF(K163="","",IF(K164="","",IF(K163/K164=(H163*I164+I163)/I164,"J","L")))</f>
        <v/>
      </c>
      <c r="M163" s="133" t="s">
        <v>53</v>
      </c>
      <c r="N163" s="363">
        <v>2</v>
      </c>
      <c r="O163" s="256">
        <v>5</v>
      </c>
      <c r="Q163" s="254"/>
      <c r="R163" s="168" t="str">
        <f>IF(Q163="","",IF(Q164="","",IF(Q163/Q164=(N163*O164+O163)/O164,"J","L")))</f>
        <v/>
      </c>
    </row>
    <row r="164" spans="1:18" ht="23.25" thickTop="1">
      <c r="A164" s="164"/>
      <c r="B164" s="363"/>
      <c r="C164" s="158">
        <v>3</v>
      </c>
      <c r="E164" s="51"/>
      <c r="F164" s="169"/>
      <c r="H164" s="363"/>
      <c r="I164" s="158">
        <v>6</v>
      </c>
      <c r="K164" s="51"/>
      <c r="L164" s="169"/>
      <c r="N164" s="363"/>
      <c r="O164" s="158">
        <v>6</v>
      </c>
      <c r="Q164" s="51"/>
      <c r="R164" s="169"/>
    </row>
    <row r="165" spans="1:18" ht="22.5">
      <c r="A165" s="164"/>
      <c r="B165" s="164"/>
      <c r="C165" s="164"/>
      <c r="D165" s="164"/>
      <c r="E165" s="164"/>
      <c r="F165" s="169"/>
      <c r="G165" s="164"/>
      <c r="H165" s="164"/>
      <c r="I165" s="164"/>
      <c r="J165" s="164"/>
      <c r="K165" s="164"/>
      <c r="L165" s="169"/>
      <c r="M165" s="164"/>
      <c r="N165" s="164"/>
      <c r="O165" s="164"/>
      <c r="P165" s="164"/>
      <c r="Q165" s="164"/>
      <c r="R165" s="169"/>
    </row>
    <row r="166" spans="1:18" ht="23.25" thickBot="1">
      <c r="A166" s="164" t="s">
        <v>54</v>
      </c>
      <c r="B166" s="363">
        <v>3</v>
      </c>
      <c r="C166" s="256">
        <v>1</v>
      </c>
      <c r="E166" s="254"/>
      <c r="F166" s="168" t="str">
        <f>IF(E166="","",IF(E167="","",IF(E166/E167=(B166*C167+C166)/C167,"J","L")))</f>
        <v/>
      </c>
      <c r="G166" s="133" t="s">
        <v>55</v>
      </c>
      <c r="H166" s="363">
        <v>2</v>
      </c>
      <c r="I166" s="256">
        <v>2</v>
      </c>
      <c r="K166" s="254"/>
      <c r="L166" s="168" t="str">
        <f>IF(K166="","",IF(K167="","",IF(K166/K167=(H166*I167+I166)/I167,"J","L")))</f>
        <v/>
      </c>
      <c r="M166" s="133" t="s">
        <v>56</v>
      </c>
      <c r="N166" s="363">
        <v>1</v>
      </c>
      <c r="O166" s="256">
        <v>3</v>
      </c>
      <c r="Q166" s="254"/>
      <c r="R166" s="168" t="str">
        <f>IF(Q166="","",IF(Q167="","",IF(Q166/Q167=(N166*O167+O166)/O167,"J","L")))</f>
        <v/>
      </c>
    </row>
    <row r="167" spans="1:18" ht="23.25" thickTop="1">
      <c r="A167" s="164"/>
      <c r="B167" s="363"/>
      <c r="C167" s="158">
        <v>2</v>
      </c>
      <c r="E167" s="51"/>
      <c r="F167" s="169"/>
      <c r="H167" s="363"/>
      <c r="I167" s="158">
        <v>5</v>
      </c>
      <c r="K167" s="51"/>
      <c r="L167" s="169"/>
      <c r="N167" s="363"/>
      <c r="O167" s="158">
        <v>4</v>
      </c>
      <c r="Q167" s="51"/>
      <c r="R167" s="169"/>
    </row>
    <row r="168" spans="1:18" ht="22.5">
      <c r="A168" s="164"/>
      <c r="B168" s="164"/>
      <c r="C168" s="164"/>
      <c r="D168" s="164"/>
      <c r="E168" s="164"/>
      <c r="F168" s="169"/>
      <c r="G168" s="164"/>
      <c r="H168" s="164"/>
      <c r="I168" s="164"/>
      <c r="J168" s="164"/>
      <c r="K168" s="164"/>
      <c r="L168" s="169"/>
      <c r="M168" s="164"/>
      <c r="N168" s="164"/>
      <c r="O168" s="164"/>
      <c r="P168" s="164"/>
      <c r="Q168" s="164"/>
      <c r="R168" s="169"/>
    </row>
    <row r="169" spans="1:18" ht="23.25" thickBot="1">
      <c r="A169" s="164" t="s">
        <v>57</v>
      </c>
      <c r="B169" s="363">
        <v>4</v>
      </c>
      <c r="C169" s="256">
        <v>3</v>
      </c>
      <c r="E169" s="254"/>
      <c r="F169" s="168" t="str">
        <f>IF(E169="","",IF(E170="","",IF(E169/E170=(B169*C170+C169)/C170,"J","L")))</f>
        <v/>
      </c>
      <c r="G169" s="133" t="s">
        <v>80</v>
      </c>
      <c r="H169" s="363">
        <v>2</v>
      </c>
      <c r="I169" s="256">
        <v>4</v>
      </c>
      <c r="K169" s="254"/>
      <c r="L169" s="168" t="str">
        <f>IF(K169="","",IF(K170="","",IF(K169/K170=(H169*I170+I169)/I170,"J","L")))</f>
        <v/>
      </c>
      <c r="M169" s="133" t="s">
        <v>81</v>
      </c>
      <c r="N169" s="363">
        <v>1</v>
      </c>
      <c r="O169" s="256">
        <v>1</v>
      </c>
      <c r="Q169" s="254"/>
      <c r="R169" s="168" t="str">
        <f>IF(Q169="","",IF(Q170="","",IF(Q169/Q170=(N169*O170+O169)/O170,"J","L")))</f>
        <v/>
      </c>
    </row>
    <row r="170" spans="1:18" ht="23.25" thickTop="1">
      <c r="A170" s="164"/>
      <c r="B170" s="363"/>
      <c r="C170" s="158">
        <v>4</v>
      </c>
      <c r="E170" s="51"/>
      <c r="F170" s="169"/>
      <c r="H170" s="363"/>
      <c r="I170" s="158">
        <v>6</v>
      </c>
      <c r="K170" s="51"/>
      <c r="L170" s="169"/>
      <c r="N170" s="363"/>
      <c r="O170" s="158">
        <v>6</v>
      </c>
      <c r="Q170" s="51"/>
      <c r="R170" s="169"/>
    </row>
    <row r="171" spans="1:18" ht="22.5">
      <c r="A171" s="164"/>
      <c r="B171" s="164"/>
      <c r="C171" s="164"/>
      <c r="D171" s="164"/>
      <c r="E171" s="164"/>
      <c r="F171" s="169"/>
      <c r="G171" s="164"/>
      <c r="H171" s="164"/>
      <c r="I171" s="164"/>
      <c r="J171" s="164"/>
      <c r="K171" s="164"/>
      <c r="L171" s="169"/>
      <c r="M171" s="164"/>
      <c r="N171" s="164"/>
      <c r="O171" s="164"/>
      <c r="P171" s="164"/>
      <c r="Q171" s="164"/>
      <c r="R171" s="169"/>
    </row>
    <row r="172" spans="1:18" ht="23.25" thickBot="1">
      <c r="A172" s="164" t="s">
        <v>82</v>
      </c>
      <c r="B172" s="363">
        <v>4</v>
      </c>
      <c r="C172" s="256">
        <v>3</v>
      </c>
      <c r="E172" s="254"/>
      <c r="F172" s="168" t="str">
        <f>IF(E172="","",IF(E173="","",IF(E172/E173=(B172*C173+C172)/C173,"J","L")))</f>
        <v/>
      </c>
      <c r="G172" s="133" t="s">
        <v>83</v>
      </c>
      <c r="H172" s="363">
        <v>2</v>
      </c>
      <c r="I172" s="256">
        <v>2</v>
      </c>
      <c r="K172" s="254"/>
      <c r="L172" s="168" t="str">
        <f>IF(K172="","",IF(K173="","",IF(K172/K173=(H172*I173+I172)/I173,"J","L")))</f>
        <v/>
      </c>
      <c r="M172" s="133" t="s">
        <v>84</v>
      </c>
      <c r="N172" s="363">
        <v>1</v>
      </c>
      <c r="O172" s="256">
        <v>4</v>
      </c>
      <c r="Q172" s="254"/>
      <c r="R172" s="168" t="str">
        <f>IF(Q172="","",IF(Q173="","",IF(Q172/Q173=(N172*O173+O172)/O173,"J","L")))</f>
        <v/>
      </c>
    </row>
    <row r="173" spans="1:18" ht="23.25" thickTop="1">
      <c r="A173" s="164"/>
      <c r="B173" s="363"/>
      <c r="C173" s="158">
        <v>8</v>
      </c>
      <c r="E173" s="51"/>
      <c r="F173" s="169"/>
      <c r="H173" s="363"/>
      <c r="I173" s="158">
        <v>7</v>
      </c>
      <c r="K173" s="51"/>
      <c r="L173" s="169"/>
      <c r="N173" s="363"/>
      <c r="O173" s="158">
        <v>5</v>
      </c>
      <c r="Q173" s="51"/>
      <c r="R173" s="169"/>
    </row>
    <row r="174" spans="1:18" ht="22.5">
      <c r="A174" s="164"/>
      <c r="B174" s="164"/>
      <c r="C174" s="164"/>
      <c r="D174" s="164"/>
      <c r="E174" s="164"/>
      <c r="F174" s="169"/>
      <c r="G174" s="164"/>
      <c r="H174" s="164"/>
      <c r="I174" s="164"/>
      <c r="J174" s="164"/>
      <c r="K174" s="164"/>
      <c r="L174" s="169"/>
      <c r="M174" s="164"/>
      <c r="N174" s="164"/>
      <c r="O174" s="164"/>
      <c r="P174" s="164"/>
      <c r="Q174" s="164"/>
      <c r="R174" s="169"/>
    </row>
    <row r="175" spans="1:18" ht="23.25" thickBot="1">
      <c r="A175" s="164" t="s">
        <v>140</v>
      </c>
      <c r="B175" s="363">
        <v>1</v>
      </c>
      <c r="C175" s="256">
        <v>1</v>
      </c>
      <c r="E175" s="254"/>
      <c r="F175" s="168" t="str">
        <f>IF(E175="","",IF(E176="","",IF(E175/E176=(B175*C176+C175)/C176,"J","L")))</f>
        <v/>
      </c>
      <c r="G175" s="133" t="s">
        <v>141</v>
      </c>
      <c r="H175" s="363">
        <v>3</v>
      </c>
      <c r="I175" s="256">
        <v>4</v>
      </c>
      <c r="K175" s="254"/>
      <c r="L175" s="168" t="str">
        <f>IF(K175="","",IF(K176="","",IF(K175/K176=(H175*I176+I175)/I176,"J","L")))</f>
        <v/>
      </c>
      <c r="M175" s="133" t="s">
        <v>142</v>
      </c>
      <c r="N175" s="363">
        <v>5</v>
      </c>
      <c r="O175" s="256">
        <v>1</v>
      </c>
      <c r="Q175" s="254"/>
      <c r="R175" s="168" t="str">
        <f>IF(Q175="","",IF(Q176="","",IF(Q175/Q176=(N175*O176+O175)/O176,"J","L")))</f>
        <v/>
      </c>
    </row>
    <row r="176" spans="1:18" ht="23.25" thickTop="1">
      <c r="A176" s="164"/>
      <c r="B176" s="363"/>
      <c r="C176" s="158">
        <v>10</v>
      </c>
      <c r="E176" s="51"/>
      <c r="F176" s="169"/>
      <c r="H176" s="363"/>
      <c r="I176" s="158">
        <v>10</v>
      </c>
      <c r="K176" s="51"/>
      <c r="L176" s="169"/>
      <c r="N176" s="363"/>
      <c r="O176" s="158">
        <v>2</v>
      </c>
      <c r="Q176" s="51"/>
      <c r="R176" s="169"/>
    </row>
    <row r="177" spans="1:18" ht="22.5">
      <c r="A177" s="164"/>
      <c r="B177" s="164"/>
      <c r="C177" s="164"/>
      <c r="D177" s="164"/>
      <c r="E177" s="164"/>
      <c r="F177" s="169"/>
      <c r="G177" s="164"/>
      <c r="H177" s="164"/>
      <c r="I177" s="164"/>
      <c r="J177" s="164"/>
      <c r="K177" s="164"/>
      <c r="L177" s="169"/>
      <c r="M177" s="164"/>
      <c r="N177" s="164"/>
      <c r="O177" s="164"/>
      <c r="P177" s="164"/>
      <c r="Q177" s="164"/>
      <c r="R177" s="169"/>
    </row>
    <row r="178" spans="1:18" ht="23.25" thickBot="1">
      <c r="A178" s="164" t="s">
        <v>143</v>
      </c>
      <c r="B178" s="363">
        <v>11</v>
      </c>
      <c r="C178" s="256">
        <v>1</v>
      </c>
      <c r="E178" s="254"/>
      <c r="F178" s="168" t="str">
        <f>IF(E178="","",IF(E179="","",IF(E178/E179=(B178*C179+C178)/C179,"J","L")))</f>
        <v/>
      </c>
      <c r="G178" s="133" t="s">
        <v>144</v>
      </c>
      <c r="H178" s="363">
        <v>10</v>
      </c>
      <c r="I178" s="256">
        <v>1</v>
      </c>
      <c r="K178" s="254"/>
      <c r="L178" s="168" t="str">
        <f>IF(K178="","",IF(K179="","",IF(K178/K179=(H178*I179+I178)/I179,"J","L")))</f>
        <v/>
      </c>
      <c r="M178" s="133" t="s">
        <v>145</v>
      </c>
      <c r="N178" s="363">
        <v>5</v>
      </c>
      <c r="O178" s="256">
        <v>3</v>
      </c>
      <c r="Q178" s="254"/>
      <c r="R178" s="168" t="str">
        <f>IF(Q178="","",IF(Q179="","",IF(Q178/Q179=(N178*O179+O178)/O179,"J","L")))</f>
        <v/>
      </c>
    </row>
    <row r="179" spans="1:18" ht="23.25" thickTop="1">
      <c r="A179" s="164"/>
      <c r="B179" s="363"/>
      <c r="C179" s="158">
        <v>2</v>
      </c>
      <c r="E179" s="51"/>
      <c r="F179" s="169"/>
      <c r="H179" s="363"/>
      <c r="I179" s="158">
        <v>3</v>
      </c>
      <c r="K179" s="51"/>
      <c r="L179" s="169"/>
      <c r="N179" s="363"/>
      <c r="O179" s="158">
        <v>6</v>
      </c>
      <c r="Q179" s="51"/>
      <c r="R179" s="169"/>
    </row>
    <row r="180" spans="1:18" ht="22.5">
      <c r="A180" s="164"/>
      <c r="B180" s="164"/>
      <c r="C180" s="164"/>
      <c r="D180" s="164"/>
      <c r="E180" s="164"/>
      <c r="F180" s="169"/>
      <c r="G180" s="164"/>
      <c r="H180" s="164"/>
      <c r="I180" s="164"/>
      <c r="J180" s="164"/>
      <c r="K180" s="164"/>
      <c r="L180" s="169"/>
      <c r="M180" s="164"/>
      <c r="N180" s="164"/>
      <c r="O180" s="164"/>
      <c r="P180" s="164"/>
      <c r="Q180" s="164"/>
      <c r="R180" s="169"/>
    </row>
    <row r="181" spans="1:18" ht="23.25" thickBot="1">
      <c r="A181" s="164" t="s">
        <v>146</v>
      </c>
      <c r="B181" s="363">
        <v>7</v>
      </c>
      <c r="C181" s="256">
        <v>1</v>
      </c>
      <c r="E181" s="254"/>
      <c r="F181" s="168" t="str">
        <f>IF(E181="","",IF(E182="","",IF(E181/E182=(B181*C182+C181)/C182,"J","L")))</f>
        <v/>
      </c>
      <c r="G181" s="133" t="s">
        <v>147</v>
      </c>
      <c r="H181" s="363">
        <v>8</v>
      </c>
      <c r="I181" s="256">
        <v>2</v>
      </c>
      <c r="K181" s="254"/>
      <c r="L181" s="168" t="str">
        <f>IF(K181="","",IF(K182="","",IF(K181/K182=(H181*I182+I181)/I182,"J","L")))</f>
        <v/>
      </c>
      <c r="M181" s="133" t="s">
        <v>148</v>
      </c>
      <c r="N181" s="363">
        <v>9</v>
      </c>
      <c r="O181" s="256">
        <v>1</v>
      </c>
      <c r="Q181" s="254"/>
      <c r="R181" s="168" t="str">
        <f>IF(Q181="","",IF(Q182="","",IF(Q181/Q182=(N181*O182+O181)/O182,"J","L")))</f>
        <v/>
      </c>
    </row>
    <row r="182" spans="1:18" ht="23.25" thickTop="1">
      <c r="A182" s="164"/>
      <c r="B182" s="363"/>
      <c r="C182" s="158">
        <v>2</v>
      </c>
      <c r="E182" s="51"/>
      <c r="F182" s="169"/>
      <c r="H182" s="363"/>
      <c r="I182" s="158">
        <v>3</v>
      </c>
      <c r="K182" s="51"/>
      <c r="L182" s="169"/>
      <c r="N182" s="363"/>
      <c r="O182" s="158">
        <v>4</v>
      </c>
      <c r="Q182" s="51"/>
      <c r="R182" s="169"/>
    </row>
    <row r="183" spans="1:18" ht="22.5">
      <c r="A183" s="164"/>
      <c r="B183" s="164"/>
      <c r="C183" s="164"/>
      <c r="D183" s="164"/>
      <c r="E183" s="164"/>
      <c r="F183" s="169"/>
      <c r="G183" s="164"/>
      <c r="H183" s="164"/>
      <c r="I183" s="164"/>
      <c r="J183" s="164"/>
      <c r="K183" s="164"/>
      <c r="L183" s="164"/>
      <c r="M183" s="164"/>
      <c r="N183" s="164"/>
      <c r="O183" s="164"/>
      <c r="P183" s="164"/>
      <c r="Q183" s="164"/>
      <c r="R183" s="169"/>
    </row>
    <row r="184" spans="1:18" ht="23.25" thickBot="1">
      <c r="A184" s="164" t="s">
        <v>149</v>
      </c>
      <c r="B184" s="363">
        <v>8</v>
      </c>
      <c r="C184" s="256">
        <v>1</v>
      </c>
      <c r="E184" s="254"/>
      <c r="F184" s="168" t="str">
        <f>IF(E184="","",IF(E185="","",IF(E184/E185=(B184*C185+C184)/C185,"J","L")))</f>
        <v/>
      </c>
    </row>
    <row r="185" spans="1:18" ht="23.25" thickTop="1">
      <c r="A185" s="164"/>
      <c r="B185" s="363"/>
      <c r="C185" s="158">
        <v>5</v>
      </c>
      <c r="E185" s="51"/>
      <c r="F185" s="169"/>
      <c r="H185" s="137" t="str">
        <f>IF(H183="","",IF(H183/H184=F183/F184,"J","L"))</f>
        <v/>
      </c>
      <c r="J185" s="137" t="str">
        <f>IF(J183="","",IF(J183/J184=H183/H184,"J","L"))</f>
        <v/>
      </c>
    </row>
    <row r="186" spans="1:18" ht="22.5">
      <c r="A186" s="164"/>
      <c r="B186" s="164"/>
      <c r="C186" s="164"/>
      <c r="D186" s="164"/>
      <c r="E186" s="164"/>
      <c r="F186" s="169"/>
    </row>
    <row r="188" spans="1:18">
      <c r="I188" s="253">
        <f>COUNTIF(F160:R185,"J")</f>
        <v>0</v>
      </c>
      <c r="J188" s="142" t="s">
        <v>150</v>
      </c>
    </row>
    <row r="193" spans="5:5" ht="22.5"/>
    <row r="196" spans="5:5" s="59" customFormat="1" ht="15"/>
    <row r="197" spans="5:5" s="59" customFormat="1" ht="15"/>
    <row r="198" spans="5:5" s="59" customFormat="1" ht="15"/>
    <row r="199" spans="5:5" s="59" customFormat="1" ht="15"/>
    <row r="200" spans="5:5" s="59" customFormat="1" ht="15"/>
    <row r="201" spans="5:5" s="59" customFormat="1" ht="15"/>
    <row r="202" spans="5:5" s="59" customFormat="1" ht="15"/>
    <row r="203" spans="5:5" s="59" customFormat="1" ht="15"/>
    <row r="204" spans="5:5" s="59" customFormat="1" ht="15"/>
    <row r="205" spans="5:5" s="59" customFormat="1" ht="15"/>
    <row r="206" spans="5:5" s="59" customFormat="1" ht="15"/>
    <row r="207" spans="5:5" s="59" customFormat="1" ht="15"/>
    <row r="208" spans="5:5" s="59" customFormat="1" ht="15"/>
    <row r="209" s="59" customFormat="1" ht="15"/>
    <row r="210" s="59" customFormat="1" ht="15"/>
    <row r="211" s="59" customFormat="1" ht="15"/>
    <row r="212" s="59" customFormat="1" ht="15"/>
    <row r="213" s="59" customFormat="1" ht="15"/>
    <row r="214" s="59" customFormat="1" ht="15"/>
    <row r="215" s="59" customFormat="1" ht="15"/>
    <row r="216" s="59" customFormat="1" ht="15"/>
    <row r="217" s="59" customFormat="1" ht="15"/>
    <row r="221" s="59" customFormat="1" ht="15"/>
    <row r="222" s="59" customFormat="1" ht="15"/>
    <row r="223" s="59" customFormat="1" ht="15"/>
    <row r="224" s="59" customFormat="1" ht="15"/>
    <row r="225" s="59" customFormat="1" ht="15"/>
    <row r="226" s="59" customFormat="1" ht="15"/>
    <row r="227" s="59" customFormat="1" ht="15"/>
    <row r="228" s="59" customFormat="1" ht="15"/>
    <row r="229" s="59" customFormat="1" ht="15"/>
    <row r="230" s="59" customFormat="1" ht="15"/>
    <row r="231" s="59" customFormat="1" ht="15"/>
    <row r="232" s="59" customFormat="1" ht="15"/>
    <row r="233" s="59" customFormat="1" ht="15"/>
    <row r="234" s="59" customFormat="1" ht="15"/>
    <row r="235" s="59" customFormat="1" ht="15"/>
    <row r="236" s="59" customFormat="1" ht="15"/>
    <row r="237" s="59" customFormat="1" ht="15"/>
    <row r="238" s="59" customFormat="1" ht="15"/>
    <row r="239" s="59" customFormat="1" ht="15"/>
    <row r="240" s="59" customFormat="1" ht="15"/>
    <row r="241" s="59" customFormat="1" ht="15"/>
    <row r="242" s="59" customFormat="1" ht="15"/>
    <row r="243" s="59" customFormat="1" ht="15"/>
  </sheetData>
  <mergeCells count="68">
    <mergeCell ref="B181:B182"/>
    <mergeCell ref="H181:H182"/>
    <mergeCell ref="N181:N182"/>
    <mergeCell ref="B184:B185"/>
    <mergeCell ref="B175:B176"/>
    <mergeCell ref="H175:H176"/>
    <mergeCell ref="N175:N176"/>
    <mergeCell ref="B178:B179"/>
    <mergeCell ref="H178:H179"/>
    <mergeCell ref="N178:N179"/>
    <mergeCell ref="B169:B170"/>
    <mergeCell ref="H169:H170"/>
    <mergeCell ref="N169:N170"/>
    <mergeCell ref="B172:B173"/>
    <mergeCell ref="H172:H173"/>
    <mergeCell ref="N172:N173"/>
    <mergeCell ref="B163:B164"/>
    <mergeCell ref="H163:H164"/>
    <mergeCell ref="N163:N164"/>
    <mergeCell ref="B166:B167"/>
    <mergeCell ref="H166:H167"/>
    <mergeCell ref="N166:N167"/>
    <mergeCell ref="D149:D150"/>
    <mergeCell ref="J149:J150"/>
    <mergeCell ref="P149:P150"/>
    <mergeCell ref="D152:D153"/>
    <mergeCell ref="B160:B161"/>
    <mergeCell ref="H160:H161"/>
    <mergeCell ref="N160:N161"/>
    <mergeCell ref="D143:D144"/>
    <mergeCell ref="J143:J144"/>
    <mergeCell ref="P143:P144"/>
    <mergeCell ref="D146:D147"/>
    <mergeCell ref="J146:J147"/>
    <mergeCell ref="P146:P147"/>
    <mergeCell ref="D137:D138"/>
    <mergeCell ref="J137:J138"/>
    <mergeCell ref="P137:P138"/>
    <mergeCell ref="D140:D141"/>
    <mergeCell ref="J140:J141"/>
    <mergeCell ref="P140:P141"/>
    <mergeCell ref="D131:D132"/>
    <mergeCell ref="J131:J132"/>
    <mergeCell ref="P131:P132"/>
    <mergeCell ref="D134:D135"/>
    <mergeCell ref="J134:J135"/>
    <mergeCell ref="P134:P135"/>
    <mergeCell ref="P78:P79"/>
    <mergeCell ref="B121:B122"/>
    <mergeCell ref="H121:H122"/>
    <mergeCell ref="N121:N122"/>
    <mergeCell ref="B118:B119"/>
    <mergeCell ref="D67:D68"/>
    <mergeCell ref="D75:D76"/>
    <mergeCell ref="J75:J76"/>
    <mergeCell ref="P128:P129"/>
    <mergeCell ref="D84:D85"/>
    <mergeCell ref="D89:D90"/>
    <mergeCell ref="J89:J90"/>
    <mergeCell ref="P89:P90"/>
    <mergeCell ref="F111:F112"/>
    <mergeCell ref="D128:D129"/>
    <mergeCell ref="J128:J129"/>
    <mergeCell ref="H118:H119"/>
    <mergeCell ref="N118:N119"/>
    <mergeCell ref="P75:P76"/>
    <mergeCell ref="D78:D79"/>
    <mergeCell ref="J78:J79"/>
  </mergeCells>
  <hyperlinks>
    <hyperlink ref="A3:N3" location="A8" display="α) Τι είναι καταχρηστικά κλάσματα;"/>
    <hyperlink ref="A5:N5" location="'Καταχρηστικά και μεικτά κλάσμ.'!A52" display="γ) Πώς μετατρέπω ένα καταχρηστικό κλάσμα σε μεικτό;"/>
    <hyperlink ref="A6:N6" location="'Καταχρηστικά και μεικτά κλάσμ.'!A94" display="δ) Πώς μετατρέπω ένα μεικτό κλάσμα σε καταχρηστικό;"/>
    <hyperlink ref="A4" location="'Καταχρηστικά και μεικτά κλάσμ.'!A34" display="β) Τι είναι μεικτά κλάσματα;"/>
    <hyperlink ref="A4:N4" location="'Καταχρηστικά και μεικτά κλάσμ.'!A34" display="β) Τι είναι μεικτά κλάσματα;"/>
  </hyperlink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dimension ref="A1:X243"/>
  <sheetViews>
    <sheetView workbookViewId="0"/>
  </sheetViews>
  <sheetFormatPr defaultRowHeight="24.75" customHeight="1"/>
  <cols>
    <col min="1" max="18" width="4.625" style="133" customWidth="1"/>
    <col min="19" max="16384" width="9" style="133"/>
  </cols>
  <sheetData>
    <row r="1" spans="1:19" s="144" customFormat="1" ht="51" customHeight="1"/>
    <row r="2" spans="1:19" ht="24.75" customHeight="1">
      <c r="A2" s="133" t="s">
        <v>162</v>
      </c>
    </row>
    <row r="3" spans="1:19" ht="24.75" customHeight="1">
      <c r="A3" s="149" t="s">
        <v>161</v>
      </c>
      <c r="B3" s="149"/>
      <c r="C3" s="149"/>
      <c r="D3" s="149"/>
      <c r="E3" s="149"/>
      <c r="F3" s="149"/>
      <c r="G3" s="149"/>
      <c r="H3" s="149"/>
      <c r="I3" s="149"/>
      <c r="J3" s="149"/>
      <c r="K3" s="149"/>
      <c r="L3" s="149"/>
      <c r="M3" s="149"/>
      <c r="N3" s="149"/>
    </row>
    <row r="4" spans="1:19" ht="24.75" customHeight="1">
      <c r="A4" s="250" t="s">
        <v>183</v>
      </c>
      <c r="B4" s="250"/>
      <c r="C4" s="250"/>
      <c r="D4" s="250"/>
      <c r="E4" s="250"/>
      <c r="F4" s="250"/>
      <c r="G4" s="250"/>
      <c r="H4" s="250"/>
      <c r="I4" s="250"/>
      <c r="J4" s="250"/>
      <c r="K4" s="250"/>
      <c r="L4" s="250"/>
      <c r="M4" s="250"/>
      <c r="N4" s="250"/>
    </row>
    <row r="5" spans="1:19" ht="24.75" customHeight="1">
      <c r="A5" s="251" t="s">
        <v>184</v>
      </c>
      <c r="B5" s="251"/>
      <c r="C5" s="251"/>
      <c r="D5" s="251"/>
      <c r="E5" s="251"/>
      <c r="F5" s="251"/>
      <c r="G5" s="251"/>
      <c r="H5" s="251"/>
      <c r="I5" s="251"/>
      <c r="J5" s="251"/>
      <c r="K5" s="251"/>
      <c r="L5" s="251"/>
      <c r="M5" s="251"/>
      <c r="N5" s="251"/>
    </row>
    <row r="6" spans="1:19" ht="24.75" customHeight="1">
      <c r="A6" s="252" t="s">
        <v>185</v>
      </c>
      <c r="B6" s="252"/>
      <c r="C6" s="252"/>
      <c r="D6" s="252"/>
      <c r="E6" s="252"/>
      <c r="F6" s="252"/>
      <c r="G6" s="252"/>
      <c r="H6" s="252"/>
      <c r="I6" s="252"/>
      <c r="J6" s="252"/>
      <c r="K6" s="252"/>
      <c r="L6" s="252"/>
      <c r="M6" s="252"/>
      <c r="N6" s="252"/>
    </row>
    <row r="8" spans="1:19" ht="42.75" customHeight="1">
      <c r="A8" s="247" t="s">
        <v>181</v>
      </c>
    </row>
    <row r="9" spans="1:19" ht="42.75" customHeight="1">
      <c r="A9" s="248" t="s">
        <v>155</v>
      </c>
    </row>
    <row r="10" spans="1:19" ht="42.75" customHeight="1">
      <c r="A10" s="248" t="s">
        <v>151</v>
      </c>
    </row>
    <row r="11" spans="1:19" ht="107.25" customHeight="1">
      <c r="B11" s="142" t="s">
        <v>176</v>
      </c>
    </row>
    <row r="12" spans="1:19" ht="39" customHeight="1">
      <c r="A12" s="246" t="s">
        <v>156</v>
      </c>
      <c r="B12" s="143"/>
      <c r="C12" s="143"/>
      <c r="D12" s="143"/>
      <c r="E12" s="143"/>
      <c r="F12" s="143"/>
      <c r="G12" s="143"/>
      <c r="H12" s="143"/>
      <c r="I12" s="143"/>
      <c r="J12" s="143"/>
      <c r="K12" s="143"/>
      <c r="L12" s="143"/>
      <c r="M12" s="143"/>
      <c r="N12" s="143"/>
      <c r="O12" s="143"/>
      <c r="P12" s="143"/>
      <c r="Q12" s="143"/>
      <c r="R12" s="143"/>
      <c r="S12" s="143"/>
    </row>
    <row r="13" spans="1:19" ht="54" customHeight="1">
      <c r="A13" s="249" t="s">
        <v>152</v>
      </c>
    </row>
    <row r="14" spans="1:19" ht="24.75" customHeight="1" thickBot="1"/>
    <row r="15" spans="1:19" ht="48" customHeight="1" thickTop="1">
      <c r="B15" s="200"/>
      <c r="C15" s="200"/>
      <c r="D15" s="200"/>
      <c r="F15" s="135"/>
      <c r="G15" s="136"/>
      <c r="I15" s="200"/>
    </row>
    <row r="16" spans="1:19" ht="48" customHeight="1" thickBot="1">
      <c r="B16" s="151"/>
      <c r="C16" s="151"/>
      <c r="D16" s="151"/>
      <c r="F16" s="147"/>
      <c r="G16" s="148"/>
      <c r="I16" s="151"/>
    </row>
    <row r="17" spans="1:22" ht="24.75" customHeight="1" thickTop="1"/>
    <row r="18" spans="1:22" ht="165" customHeight="1"/>
    <row r="19" spans="1:22" ht="24.75" customHeight="1">
      <c r="A19" s="218" t="s">
        <v>164</v>
      </c>
      <c r="B19" s="143"/>
      <c r="C19" s="143"/>
      <c r="D19" s="143"/>
      <c r="E19" s="143"/>
      <c r="F19" s="143"/>
      <c r="G19" s="143"/>
      <c r="H19" s="143"/>
      <c r="I19" s="143"/>
      <c r="J19" s="143"/>
      <c r="K19" s="143"/>
      <c r="L19" s="143"/>
      <c r="M19" s="143"/>
      <c r="N19" s="143"/>
      <c r="O19" s="143"/>
      <c r="P19" s="143"/>
      <c r="Q19" s="143"/>
      <c r="R19" s="143"/>
      <c r="S19" s="143"/>
    </row>
    <row r="20" spans="1:22" ht="24.75" customHeight="1">
      <c r="B20" s="133" t="s">
        <v>152</v>
      </c>
      <c r="G20" s="143"/>
      <c r="N20" s="143"/>
    </row>
    <row r="21" spans="1:22" ht="24.75" customHeight="1" thickBot="1">
      <c r="G21" s="143"/>
      <c r="N21" s="143"/>
    </row>
    <row r="22" spans="1:22" ht="48" customHeight="1" thickTop="1" thickBot="1">
      <c r="B22" s="150"/>
      <c r="C22" s="150"/>
      <c r="D22" s="150"/>
      <c r="G22" s="143"/>
      <c r="I22" s="154"/>
      <c r="J22" s="155"/>
      <c r="L22" s="150"/>
      <c r="N22" s="143"/>
    </row>
    <row r="23" spans="1:22" ht="48" customHeight="1" thickTop="1" thickBot="1">
      <c r="B23" s="151"/>
      <c r="C23" s="151"/>
      <c r="G23" s="143"/>
      <c r="I23" s="156"/>
      <c r="J23" s="157"/>
      <c r="N23" s="143"/>
    </row>
    <row r="24" spans="1:22" ht="24.75" customHeight="1" thickTop="1">
      <c r="A24" s="140"/>
      <c r="G24" s="143"/>
      <c r="N24" s="143"/>
    </row>
    <row r="25" spans="1:22" ht="167.25" customHeight="1">
      <c r="A25" s="140"/>
    </row>
    <row r="26" spans="1:22" ht="24.75" customHeight="1">
      <c r="A26" s="153"/>
      <c r="B26" s="143"/>
      <c r="C26" s="143"/>
      <c r="D26" s="143"/>
      <c r="E26" s="143"/>
      <c r="F26" s="143"/>
      <c r="G26" s="143"/>
      <c r="H26" s="143"/>
      <c r="I26" s="143"/>
      <c r="J26" s="143"/>
      <c r="K26" s="143"/>
      <c r="L26" s="143"/>
      <c r="M26" s="143"/>
      <c r="N26" s="143"/>
      <c r="O26" s="143"/>
      <c r="P26" s="143"/>
      <c r="Q26" s="143"/>
      <c r="R26" s="143"/>
      <c r="S26" s="143"/>
      <c r="T26" s="143"/>
      <c r="U26" s="143"/>
      <c r="V26" s="143"/>
    </row>
    <row r="27" spans="1:22" ht="30.75" customHeight="1">
      <c r="B27" s="133" t="s">
        <v>152</v>
      </c>
      <c r="G27" s="143"/>
      <c r="H27" s="140"/>
      <c r="N27" s="143"/>
    </row>
    <row r="28" spans="1:22" ht="24.75" customHeight="1" thickBot="1">
      <c r="G28" s="143"/>
      <c r="H28" s="140"/>
      <c r="N28" s="143"/>
    </row>
    <row r="29" spans="1:22" ht="48" customHeight="1" thickTop="1" thickBot="1">
      <c r="B29" s="152"/>
      <c r="C29" s="152"/>
      <c r="D29" s="152"/>
      <c r="G29" s="143"/>
      <c r="H29" s="140"/>
      <c r="I29" s="154"/>
      <c r="J29" s="155"/>
      <c r="L29" s="152"/>
      <c r="N29" s="143"/>
    </row>
    <row r="30" spans="1:22" ht="48" customHeight="1" thickTop="1" thickBot="1">
      <c r="B30" s="152"/>
      <c r="C30" s="152"/>
      <c r="G30" s="143"/>
      <c r="H30" s="140"/>
      <c r="I30" s="156"/>
      <c r="J30" s="157"/>
      <c r="N30" s="143"/>
    </row>
    <row r="31" spans="1:22" ht="24.75" customHeight="1" thickTop="1">
      <c r="A31" s="140"/>
      <c r="G31" s="143"/>
      <c r="H31" s="140"/>
      <c r="N31" s="143"/>
    </row>
    <row r="32" spans="1:22" ht="24.75" customHeight="1">
      <c r="G32" s="143"/>
      <c r="N32" s="143"/>
    </row>
    <row r="33" spans="1:22" ht="17.25" customHeight="1">
      <c r="A33" s="139"/>
      <c r="B33" s="139"/>
      <c r="C33" s="139"/>
      <c r="D33" s="139"/>
      <c r="E33" s="139"/>
      <c r="F33" s="139"/>
      <c r="G33" s="139"/>
      <c r="H33" s="139"/>
      <c r="I33" s="139"/>
      <c r="J33" s="139"/>
      <c r="K33" s="139"/>
      <c r="L33" s="139"/>
      <c r="M33" s="139"/>
      <c r="N33" s="139"/>
      <c r="O33" s="139"/>
      <c r="P33" s="139"/>
      <c r="Q33" s="139"/>
      <c r="R33" s="139"/>
      <c r="S33" s="139"/>
      <c r="T33" s="139"/>
    </row>
    <row r="34" spans="1:22" ht="102" customHeight="1"/>
    <row r="35" spans="1:22" ht="24.75" customHeight="1">
      <c r="A35" s="247" t="s">
        <v>186</v>
      </c>
    </row>
    <row r="36" spans="1:22" ht="24.75" customHeight="1">
      <c r="A36" s="248" t="s">
        <v>182</v>
      </c>
    </row>
    <row r="37" spans="1:22" ht="24.75" customHeight="1">
      <c r="H37" s="140"/>
    </row>
    <row r="38" spans="1:22" ht="24.75" customHeight="1">
      <c r="A38" s="218" t="s">
        <v>163</v>
      </c>
      <c r="B38" s="143"/>
      <c r="C38" s="143"/>
      <c r="D38" s="143"/>
      <c r="E38" s="143"/>
      <c r="F38" s="143"/>
      <c r="G38" s="143"/>
      <c r="H38" s="143"/>
      <c r="I38" s="143"/>
      <c r="J38" s="143"/>
      <c r="K38" s="143"/>
      <c r="L38" s="143"/>
      <c r="M38" s="143"/>
      <c r="N38" s="143"/>
      <c r="O38" s="143"/>
      <c r="P38" s="143"/>
      <c r="Q38" s="143"/>
      <c r="R38" s="143"/>
      <c r="S38" s="143"/>
    </row>
    <row r="39" spans="1:22" ht="24.75" customHeight="1">
      <c r="A39" s="133" t="s">
        <v>152</v>
      </c>
      <c r="G39" s="143"/>
      <c r="I39" s="133" t="s">
        <v>152</v>
      </c>
      <c r="N39" s="143"/>
      <c r="O39" s="133" t="s">
        <v>152</v>
      </c>
    </row>
    <row r="40" spans="1:22" ht="24.75" customHeight="1" thickBot="1">
      <c r="G40" s="143"/>
      <c r="N40" s="143"/>
    </row>
    <row r="41" spans="1:22" ht="48" customHeight="1" thickTop="1" thickBot="1">
      <c r="B41" s="135"/>
      <c r="C41" s="136"/>
      <c r="E41" s="145"/>
      <c r="G41" s="143"/>
      <c r="I41" s="154"/>
      <c r="J41" s="155"/>
      <c r="L41" s="150"/>
      <c r="N41" s="143"/>
      <c r="O41" s="154"/>
      <c r="P41" s="155"/>
    </row>
    <row r="42" spans="1:22" ht="48" customHeight="1" thickTop="1" thickBot="1">
      <c r="B42" s="147"/>
      <c r="C42" s="148"/>
      <c r="E42" s="146"/>
      <c r="G42" s="143"/>
      <c r="I42" s="156"/>
      <c r="J42" s="157"/>
      <c r="N42" s="143"/>
      <c r="O42" s="156"/>
      <c r="P42" s="157"/>
    </row>
    <row r="43" spans="1:22" ht="24.75" customHeight="1" thickTop="1">
      <c r="G43" s="143"/>
      <c r="H43" s="140"/>
      <c r="N43" s="143"/>
    </row>
    <row r="44" spans="1:22" ht="24.75" customHeight="1">
      <c r="G44" s="143"/>
      <c r="N44" s="143"/>
    </row>
    <row r="45" spans="1:22" ht="63.75" customHeight="1">
      <c r="A45" s="143"/>
      <c r="B45" s="143"/>
      <c r="C45" s="143"/>
      <c r="D45" s="143"/>
      <c r="E45" s="143"/>
      <c r="F45" s="143"/>
      <c r="G45" s="143"/>
      <c r="H45" s="143"/>
      <c r="I45" s="143"/>
      <c r="J45" s="143"/>
      <c r="K45" s="143"/>
      <c r="L45" s="143"/>
      <c r="M45" s="143"/>
      <c r="N45" s="143"/>
      <c r="O45" s="143"/>
      <c r="P45" s="143"/>
      <c r="Q45" s="143"/>
      <c r="R45" s="143"/>
      <c r="S45" s="143"/>
      <c r="T45" s="143"/>
      <c r="U45" s="143"/>
      <c r="V45" s="143"/>
    </row>
    <row r="46" spans="1:22" ht="29.25" customHeight="1">
      <c r="A46" s="248" t="s">
        <v>153</v>
      </c>
    </row>
    <row r="47" spans="1:22" ht="29.25" customHeight="1">
      <c r="A47" s="248" t="s">
        <v>188</v>
      </c>
    </row>
    <row r="48" spans="1:22" ht="29.25" customHeight="1">
      <c r="A48" s="248" t="s">
        <v>154</v>
      </c>
    </row>
    <row r="49" spans="1:4" ht="29.25" customHeight="1">
      <c r="A49" s="248" t="s">
        <v>189</v>
      </c>
    </row>
    <row r="50" spans="1:4" ht="29.25" customHeight="1">
      <c r="A50" s="248" t="s">
        <v>157</v>
      </c>
    </row>
    <row r="51" spans="1:4" ht="90" customHeight="1"/>
    <row r="52" spans="1:4" ht="101.25" customHeight="1"/>
    <row r="53" spans="1:4" ht="76.5" customHeight="1"/>
    <row r="54" spans="1:4" ht="35.25" customHeight="1"/>
    <row r="55" spans="1:4" ht="24.75" customHeight="1">
      <c r="A55" s="131" t="s">
        <v>159</v>
      </c>
      <c r="B55" s="131"/>
      <c r="C55" s="132"/>
      <c r="D55" s="132"/>
    </row>
    <row r="56" spans="1:4" ht="73.5" customHeight="1">
      <c r="A56" s="134"/>
    </row>
    <row r="58" spans="1:4" ht="24.75" customHeight="1">
      <c r="A58" s="133" t="s">
        <v>160</v>
      </c>
    </row>
    <row r="59" spans="1:4" ht="24.75" customHeight="1">
      <c r="A59" s="133" t="s">
        <v>190</v>
      </c>
    </row>
    <row r="60" spans="1:4" ht="33" customHeight="1">
      <c r="A60" s="161" t="s">
        <v>165</v>
      </c>
    </row>
    <row r="61" spans="1:4" s="248" customFormat="1" ht="31.5" customHeight="1">
      <c r="A61" s="248" t="s">
        <v>191</v>
      </c>
    </row>
    <row r="62" spans="1:4" s="248" customFormat="1" ht="31.5" customHeight="1">
      <c r="A62" s="248" t="s">
        <v>158</v>
      </c>
    </row>
    <row r="63" spans="1:4" s="248" customFormat="1" ht="31.5" customHeight="1">
      <c r="A63" s="248" t="s">
        <v>192</v>
      </c>
    </row>
    <row r="64" spans="1:4" s="248" customFormat="1" ht="31.5" customHeight="1">
      <c r="A64" s="248" t="s">
        <v>193</v>
      </c>
    </row>
    <row r="65" spans="1:18" ht="24.75" customHeight="1">
      <c r="A65" s="134" t="s">
        <v>139</v>
      </c>
    </row>
    <row r="66" spans="1:18" ht="42" customHeight="1"/>
    <row r="67" spans="1:18" ht="24.75" customHeight="1" thickBot="1">
      <c r="B67" s="138">
        <v>5</v>
      </c>
      <c r="C67" s="138"/>
      <c r="D67" s="361">
        <v>2</v>
      </c>
      <c r="E67" s="159">
        <v>1</v>
      </c>
    </row>
    <row r="68" spans="1:18" ht="24.75" customHeight="1" thickTop="1">
      <c r="B68" s="158">
        <v>2</v>
      </c>
      <c r="C68" s="138"/>
      <c r="D68" s="361"/>
      <c r="E68" s="160">
        <v>2</v>
      </c>
    </row>
    <row r="71" spans="1:18" ht="75" customHeight="1"/>
    <row r="72" spans="1:18" ht="30.75" customHeight="1">
      <c r="A72" s="162" t="s">
        <v>166</v>
      </c>
    </row>
    <row r="73" spans="1:18" ht="24.75" customHeight="1">
      <c r="A73" s="133" t="s">
        <v>194</v>
      </c>
    </row>
    <row r="74" spans="1:18" ht="10.5" customHeight="1">
      <c r="A74" s="164"/>
      <c r="B74" s="164"/>
      <c r="C74" s="164"/>
      <c r="D74" s="164"/>
      <c r="E74" s="164"/>
      <c r="F74" s="164"/>
      <c r="G74" s="164"/>
      <c r="H74" s="164"/>
      <c r="I74" s="164"/>
      <c r="J74" s="164"/>
      <c r="K74" s="164"/>
      <c r="L74" s="164"/>
      <c r="M74" s="164"/>
      <c r="N74" s="164"/>
      <c r="O74" s="164"/>
      <c r="P74" s="164"/>
      <c r="Q74" s="164"/>
      <c r="R74" s="164"/>
    </row>
    <row r="75" spans="1:18" ht="24.75" customHeight="1" thickBot="1">
      <c r="A75" s="164" t="s">
        <v>47</v>
      </c>
      <c r="B75" s="138">
        <v>3</v>
      </c>
      <c r="C75" s="138"/>
      <c r="D75" s="362"/>
      <c r="E75" s="50"/>
      <c r="F75" s="168" t="str">
        <f>IF(D75="","",IF(E75="","",IF(E76="","",IF((D75*E76+E75)/E76=B75/B76,"J","L"))))</f>
        <v/>
      </c>
      <c r="G75" s="133" t="s">
        <v>48</v>
      </c>
      <c r="H75" s="138">
        <v>5</v>
      </c>
      <c r="I75" s="138"/>
      <c r="J75" s="362"/>
      <c r="K75" s="50"/>
      <c r="L75" s="168" t="str">
        <f>IF(J75="","",IF(K75="","",IF(K76="","",IF((J75*K76+K75)/K76=H75/H76,"J","L"))))</f>
        <v/>
      </c>
      <c r="M75" s="133" t="s">
        <v>49</v>
      </c>
      <c r="N75" s="138">
        <v>7</v>
      </c>
      <c r="O75" s="138"/>
      <c r="P75" s="362"/>
      <c r="Q75" s="50"/>
      <c r="R75" s="168" t="str">
        <f>IF(P75="","",IF(Q75="","",IF(Q76="","",IF((P75*Q76+Q75)/Q76=N75/N76,"J","L"))))</f>
        <v/>
      </c>
    </row>
    <row r="76" spans="1:18" ht="24.75" customHeight="1" thickTop="1">
      <c r="A76" s="164"/>
      <c r="B76" s="158">
        <v>2</v>
      </c>
      <c r="C76" s="138"/>
      <c r="D76" s="362"/>
      <c r="E76" s="51"/>
      <c r="F76" s="169"/>
      <c r="H76" s="158">
        <v>3</v>
      </c>
      <c r="I76" s="138"/>
      <c r="J76" s="362"/>
      <c r="K76" s="51"/>
      <c r="L76" s="169"/>
      <c r="N76" s="158">
        <v>5</v>
      </c>
      <c r="O76" s="138"/>
      <c r="P76" s="362"/>
      <c r="Q76" s="51"/>
      <c r="R76" s="169"/>
    </row>
    <row r="77" spans="1:18" ht="12.75" customHeight="1">
      <c r="A77" s="164"/>
      <c r="B77" s="164"/>
      <c r="C77" s="164"/>
      <c r="D77" s="164"/>
      <c r="E77" s="164"/>
      <c r="F77" s="169"/>
      <c r="G77" s="164"/>
      <c r="H77" s="164"/>
      <c r="I77" s="164"/>
      <c r="J77" s="164"/>
      <c r="K77" s="164"/>
      <c r="L77" s="169"/>
      <c r="M77" s="164"/>
      <c r="N77" s="164"/>
      <c r="O77" s="164"/>
      <c r="P77" s="164"/>
      <c r="Q77" s="164"/>
      <c r="R77" s="169"/>
    </row>
    <row r="78" spans="1:18" ht="24.75" customHeight="1" thickBot="1">
      <c r="A78" s="164" t="s">
        <v>50</v>
      </c>
      <c r="B78" s="138">
        <v>12</v>
      </c>
      <c r="C78" s="138"/>
      <c r="D78" s="362"/>
      <c r="E78" s="50"/>
      <c r="F78" s="168" t="str">
        <f>IF(D78="","",IF(E78="","",IF(E79="","",IF((D78*E79+E78)/E79=B78/B79,"J","L"))))</f>
        <v/>
      </c>
      <c r="G78" s="133" t="s">
        <v>51</v>
      </c>
      <c r="H78" s="138">
        <v>10</v>
      </c>
      <c r="I78" s="138"/>
      <c r="J78" s="362"/>
      <c r="K78" s="50"/>
      <c r="L78" s="168" t="str">
        <f>IF(J78="","",IF(K78="","",IF(K79="","",IF((J78*K79+K78)/K79=H78/H79,"J","L"))))</f>
        <v/>
      </c>
      <c r="M78" s="133" t="s">
        <v>53</v>
      </c>
      <c r="N78" s="138">
        <v>16</v>
      </c>
      <c r="O78" s="138"/>
      <c r="P78" s="362"/>
      <c r="Q78" s="50"/>
      <c r="R78" s="168" t="str">
        <f>IF(P78="","",IF(Q78="","",IF(Q79="","",IF((P78*Q79+Q78)/Q79=N78/N79,"J","L"))))</f>
        <v/>
      </c>
    </row>
    <row r="79" spans="1:18" ht="24.75" customHeight="1" thickTop="1">
      <c r="A79" s="164"/>
      <c r="B79" s="158">
        <v>5</v>
      </c>
      <c r="C79" s="138"/>
      <c r="D79" s="362"/>
      <c r="E79" s="51"/>
      <c r="F79" s="169"/>
      <c r="H79" s="158">
        <v>3</v>
      </c>
      <c r="I79" s="138"/>
      <c r="J79" s="362"/>
      <c r="K79" s="51"/>
      <c r="L79" s="169"/>
      <c r="N79" s="158">
        <v>3</v>
      </c>
      <c r="O79" s="138"/>
      <c r="P79" s="362"/>
      <c r="Q79" s="51"/>
      <c r="R79" s="169"/>
    </row>
    <row r="80" spans="1:18" ht="12.75" customHeight="1">
      <c r="A80" s="164"/>
      <c r="B80" s="164"/>
      <c r="C80" s="164"/>
      <c r="D80" s="164"/>
      <c r="E80" s="164"/>
      <c r="F80" s="164"/>
      <c r="G80" s="164"/>
      <c r="H80" s="164"/>
      <c r="I80" s="164"/>
      <c r="J80" s="164"/>
      <c r="K80" s="164"/>
      <c r="L80" s="164"/>
      <c r="M80" s="164"/>
      <c r="N80" s="164"/>
      <c r="O80" s="164"/>
      <c r="P80" s="164"/>
      <c r="Q80" s="164"/>
      <c r="R80" s="164"/>
    </row>
    <row r="82" spans="1:24" ht="24.75" customHeight="1">
      <c r="A82" s="134" t="s">
        <v>165</v>
      </c>
    </row>
    <row r="83" spans="1:24" ht="24.75" customHeight="1">
      <c r="A83" s="134" t="s">
        <v>167</v>
      </c>
    </row>
    <row r="84" spans="1:24" ht="24.75" customHeight="1" thickBot="1">
      <c r="A84" s="134" t="s">
        <v>168</v>
      </c>
      <c r="B84" s="138">
        <v>4</v>
      </c>
      <c r="C84" s="138"/>
      <c r="D84" s="361">
        <v>2</v>
      </c>
    </row>
    <row r="85" spans="1:24" ht="24.75" customHeight="1" thickTop="1">
      <c r="A85" s="134"/>
      <c r="B85" s="158">
        <v>2</v>
      </c>
      <c r="C85" s="138"/>
      <c r="D85" s="361"/>
    </row>
    <row r="86" spans="1:24" ht="30.75" customHeight="1">
      <c r="A86" s="165" t="s">
        <v>166</v>
      </c>
    </row>
    <row r="87" spans="1:24" ht="24.75" customHeight="1">
      <c r="A87" s="166" t="s">
        <v>169</v>
      </c>
    </row>
    <row r="88" spans="1:24" ht="10.5" customHeight="1">
      <c r="A88" s="164"/>
      <c r="B88" s="164"/>
      <c r="C88" s="164"/>
      <c r="D88" s="164"/>
      <c r="E88" s="164"/>
      <c r="F88" s="164"/>
      <c r="G88" s="164"/>
      <c r="H88" s="164"/>
      <c r="I88" s="164"/>
      <c r="J88" s="164"/>
      <c r="K88" s="164"/>
      <c r="L88" s="164"/>
      <c r="M88" s="164"/>
      <c r="N88" s="164"/>
      <c r="O88" s="164"/>
      <c r="P88" s="164"/>
      <c r="Q88" s="164"/>
      <c r="R88" s="164"/>
    </row>
    <row r="89" spans="1:24" ht="24.75" customHeight="1" thickBot="1">
      <c r="A89" s="164" t="s">
        <v>47</v>
      </c>
      <c r="B89" s="138">
        <v>6</v>
      </c>
      <c r="C89" s="138"/>
      <c r="D89" s="362"/>
      <c r="E89" s="63" t="str">
        <f>IF(D89="","",IF(D89=B89/B90,"J","L"))</f>
        <v/>
      </c>
      <c r="F89" s="164"/>
      <c r="G89" s="133" t="s">
        <v>48</v>
      </c>
      <c r="H89" s="138">
        <v>9</v>
      </c>
      <c r="I89" s="138"/>
      <c r="J89" s="362"/>
      <c r="K89" s="63" t="str">
        <f>IF(J89="","",IF(J89=H89/H90,"J","L"))</f>
        <v/>
      </c>
      <c r="L89" s="163"/>
      <c r="M89" s="133" t="s">
        <v>49</v>
      </c>
      <c r="N89" s="138">
        <v>16</v>
      </c>
      <c r="O89" s="138"/>
      <c r="P89" s="362"/>
      <c r="Q89" s="63" t="str">
        <f>IF(P89="","",IF(P89=N89/N90,"J","L"))</f>
        <v/>
      </c>
      <c r="R89" s="163"/>
    </row>
    <row r="90" spans="1:24" ht="24.75" customHeight="1" thickTop="1">
      <c r="A90" s="164"/>
      <c r="B90" s="158">
        <v>2</v>
      </c>
      <c r="C90" s="138"/>
      <c r="D90" s="362"/>
      <c r="E90" s="41"/>
      <c r="F90" s="164"/>
      <c r="H90" s="158">
        <v>3</v>
      </c>
      <c r="I90" s="138"/>
      <c r="J90" s="362"/>
      <c r="K90" s="41"/>
      <c r="L90" s="164"/>
      <c r="N90" s="158">
        <v>4</v>
      </c>
      <c r="O90" s="138"/>
      <c r="P90" s="362"/>
      <c r="Q90" s="41"/>
      <c r="R90" s="164"/>
    </row>
    <row r="91" spans="1:24" ht="9.75" customHeight="1">
      <c r="A91" s="164"/>
      <c r="B91" s="164"/>
      <c r="C91" s="164"/>
      <c r="D91" s="164"/>
      <c r="E91" s="164"/>
      <c r="F91" s="164"/>
      <c r="G91" s="164"/>
      <c r="H91" s="164"/>
      <c r="I91" s="164"/>
      <c r="J91" s="164"/>
      <c r="K91" s="164"/>
      <c r="L91" s="164"/>
      <c r="M91" s="164"/>
      <c r="N91" s="164"/>
      <c r="O91" s="164"/>
      <c r="P91" s="164"/>
      <c r="Q91" s="164"/>
      <c r="R91" s="164"/>
    </row>
    <row r="92" spans="1:24" ht="99.75" customHeight="1"/>
    <row r="93" spans="1:24" ht="21" customHeight="1">
      <c r="A93" s="167"/>
      <c r="B93" s="167"/>
      <c r="C93" s="167"/>
      <c r="D93" s="167"/>
      <c r="E93" s="167"/>
      <c r="F93" s="167"/>
      <c r="G93" s="167"/>
      <c r="H93" s="167"/>
      <c r="I93" s="167"/>
      <c r="J93" s="167"/>
      <c r="K93" s="167"/>
      <c r="L93" s="167"/>
      <c r="M93" s="167"/>
      <c r="N93" s="167"/>
      <c r="O93" s="167"/>
      <c r="P93" s="167"/>
      <c r="Q93" s="167"/>
      <c r="R93" s="167"/>
      <c r="S93" s="167"/>
      <c r="T93" s="167"/>
      <c r="U93" s="167"/>
      <c r="V93" s="167"/>
      <c r="W93" s="167"/>
      <c r="X93" s="167"/>
    </row>
    <row r="94" spans="1:24" ht="66" customHeight="1"/>
    <row r="95" spans="1:24" ht="63.75" customHeight="1"/>
    <row r="96" spans="1:24" ht="35.25" customHeight="1"/>
    <row r="97" spans="1:9" ht="24.75" customHeight="1">
      <c r="A97" s="131" t="s">
        <v>159</v>
      </c>
      <c r="B97" s="131"/>
      <c r="C97" s="132"/>
      <c r="D97" s="132"/>
    </row>
    <row r="98" spans="1:9" ht="73.5" customHeight="1">
      <c r="A98" s="134"/>
    </row>
    <row r="100" spans="1:9" ht="24.75" customHeight="1">
      <c r="A100" s="133" t="s">
        <v>160</v>
      </c>
    </row>
    <row r="101" spans="1:9" ht="24.75" customHeight="1">
      <c r="A101" s="133" t="s">
        <v>195</v>
      </c>
    </row>
    <row r="102" spans="1:9" ht="33" customHeight="1">
      <c r="A102" s="161" t="s">
        <v>165</v>
      </c>
    </row>
    <row r="103" spans="1:9" ht="24.75" customHeight="1">
      <c r="A103" s="133" t="s">
        <v>196</v>
      </c>
    </row>
    <row r="104" spans="1:9" ht="21" customHeight="1">
      <c r="A104" s="133" t="s">
        <v>170</v>
      </c>
    </row>
    <row r="105" spans="1:9" ht="21" customHeight="1">
      <c r="A105" s="133" t="s">
        <v>197</v>
      </c>
    </row>
    <row r="106" spans="1:9" ht="21" customHeight="1">
      <c r="A106" s="133" t="s">
        <v>171</v>
      </c>
    </row>
    <row r="107" spans="1:9" ht="21" customHeight="1">
      <c r="A107" s="133" t="s">
        <v>172</v>
      </c>
    </row>
    <row r="108" spans="1:9" ht="21" customHeight="1">
      <c r="A108" s="133" t="s">
        <v>198</v>
      </c>
    </row>
    <row r="109" spans="1:9" ht="24.75" customHeight="1">
      <c r="A109" s="134" t="s">
        <v>139</v>
      </c>
    </row>
    <row r="110" spans="1:9" ht="42" customHeight="1"/>
    <row r="111" spans="1:9" ht="24.75" customHeight="1" thickBot="1">
      <c r="F111" s="363">
        <v>3</v>
      </c>
      <c r="G111" s="138">
        <v>1</v>
      </c>
      <c r="I111" s="159">
        <v>7</v>
      </c>
    </row>
    <row r="112" spans="1:9" ht="24.75" customHeight="1" thickTop="1">
      <c r="F112" s="363"/>
      <c r="G112" s="158">
        <v>2</v>
      </c>
      <c r="I112" s="160">
        <v>2</v>
      </c>
    </row>
    <row r="113" spans="1:18" ht="75" customHeight="1"/>
    <row r="115" spans="1:18" ht="30.75" customHeight="1">
      <c r="A115" s="162" t="s">
        <v>166</v>
      </c>
    </row>
    <row r="116" spans="1:18" ht="24.75" customHeight="1">
      <c r="A116" s="133" t="s">
        <v>173</v>
      </c>
    </row>
    <row r="117" spans="1:18" ht="10.5" customHeight="1">
      <c r="A117" s="164"/>
      <c r="B117" s="164"/>
      <c r="C117" s="164"/>
      <c r="D117" s="164"/>
      <c r="E117" s="164"/>
      <c r="F117" s="164"/>
      <c r="G117" s="164"/>
      <c r="H117" s="164"/>
      <c r="I117" s="164"/>
      <c r="J117" s="164"/>
      <c r="K117" s="164"/>
      <c r="L117" s="164"/>
      <c r="M117" s="164"/>
      <c r="N117" s="164"/>
      <c r="O117" s="164"/>
      <c r="P117" s="164"/>
      <c r="Q117" s="164"/>
      <c r="R117" s="164"/>
    </row>
    <row r="118" spans="1:18" ht="24.75" customHeight="1" thickBot="1">
      <c r="A118" s="164" t="s">
        <v>47</v>
      </c>
      <c r="B118" s="363">
        <v>2</v>
      </c>
      <c r="C118" s="138">
        <v>1</v>
      </c>
      <c r="E118" s="50"/>
      <c r="F118" s="168" t="str">
        <f>IF(E118="","",IF(E119="","",IF(E118/E119=(B118*C119+C118)/C119,"J","L")))</f>
        <v/>
      </c>
      <c r="G118" s="133" t="s">
        <v>48</v>
      </c>
      <c r="H118" s="363">
        <v>2</v>
      </c>
      <c r="I118" s="138">
        <v>2</v>
      </c>
      <c r="K118" s="50"/>
      <c r="L118" s="168" t="str">
        <f>IF(K118="","",IF(K119="","",IF(K118/K119=(H118*I119+I118)/I119,"J","L")))</f>
        <v/>
      </c>
      <c r="M118" s="133" t="s">
        <v>49</v>
      </c>
      <c r="N118" s="363">
        <v>5</v>
      </c>
      <c r="O118" s="138">
        <v>2</v>
      </c>
      <c r="Q118" s="50"/>
      <c r="R118" s="168" t="str">
        <f>IF(Q118="","",IF(Q119="","",IF(Q118/Q119=(N118*O119+O118)/O119,"J","L")))</f>
        <v/>
      </c>
    </row>
    <row r="119" spans="1:18" ht="24.75" customHeight="1" thickTop="1">
      <c r="A119" s="164"/>
      <c r="B119" s="363"/>
      <c r="C119" s="158">
        <v>4</v>
      </c>
      <c r="E119" s="51"/>
      <c r="F119" s="169"/>
      <c r="H119" s="363"/>
      <c r="I119" s="158">
        <v>3</v>
      </c>
      <c r="K119" s="51"/>
      <c r="L119" s="169"/>
      <c r="N119" s="363"/>
      <c r="O119" s="158">
        <v>5</v>
      </c>
      <c r="Q119" s="51"/>
      <c r="R119" s="169"/>
    </row>
    <row r="120" spans="1:18" ht="12.75" customHeight="1">
      <c r="A120" s="164"/>
      <c r="B120" s="164"/>
      <c r="C120" s="164"/>
      <c r="D120" s="164"/>
      <c r="E120" s="164"/>
      <c r="F120" s="169"/>
      <c r="G120" s="164"/>
      <c r="H120" s="164"/>
      <c r="I120" s="164"/>
      <c r="J120" s="164"/>
      <c r="K120" s="164"/>
      <c r="L120" s="169"/>
      <c r="M120" s="164"/>
      <c r="N120" s="164"/>
      <c r="O120" s="164"/>
      <c r="P120" s="164"/>
      <c r="Q120" s="164"/>
      <c r="R120" s="169"/>
    </row>
    <row r="121" spans="1:18" ht="24.75" customHeight="1" thickBot="1">
      <c r="A121" s="164" t="s">
        <v>50</v>
      </c>
      <c r="B121" s="363">
        <v>1</v>
      </c>
      <c r="C121" s="138">
        <v>1</v>
      </c>
      <c r="E121" s="50"/>
      <c r="F121" s="168" t="str">
        <f>IF(E121="","",IF(E122="","",IF(E121/E122=(B121*C122+C121)/C122,"J","L")))</f>
        <v/>
      </c>
      <c r="G121" s="133" t="s">
        <v>51</v>
      </c>
      <c r="H121" s="363">
        <v>3</v>
      </c>
      <c r="I121" s="138">
        <v>1</v>
      </c>
      <c r="K121" s="50"/>
      <c r="L121" s="168" t="str">
        <f>IF(K121="","",IF(K122="","",IF(K121/K122=(H121*I122+I121)/I122,"J","L")))</f>
        <v/>
      </c>
      <c r="M121" s="133" t="s">
        <v>53</v>
      </c>
      <c r="N121" s="363">
        <v>4</v>
      </c>
      <c r="O121" s="138">
        <v>3</v>
      </c>
      <c r="Q121" s="50"/>
      <c r="R121" s="168" t="str">
        <f>IF(Q121="","",IF(Q122="","",IF(Q121/Q122=(N121*O122+O121)/O122,"J","L")))</f>
        <v/>
      </c>
    </row>
    <row r="122" spans="1:18" ht="24.75" customHeight="1" thickTop="1">
      <c r="A122" s="164"/>
      <c r="B122" s="363"/>
      <c r="C122" s="158">
        <v>5</v>
      </c>
      <c r="E122" s="51"/>
      <c r="F122" s="169"/>
      <c r="H122" s="363"/>
      <c r="I122" s="158">
        <v>4</v>
      </c>
      <c r="K122" s="51"/>
      <c r="L122" s="169"/>
      <c r="N122" s="363"/>
      <c r="O122" s="158">
        <v>4</v>
      </c>
      <c r="Q122" s="51"/>
      <c r="R122" s="169"/>
    </row>
    <row r="123" spans="1:18" ht="12.75" customHeight="1">
      <c r="A123" s="164"/>
      <c r="B123" s="164"/>
      <c r="C123" s="164"/>
      <c r="D123" s="164"/>
      <c r="E123" s="164"/>
      <c r="F123" s="164"/>
      <c r="G123" s="164"/>
      <c r="H123" s="164"/>
      <c r="I123" s="164"/>
      <c r="J123" s="164"/>
      <c r="K123" s="164"/>
      <c r="L123" s="164"/>
      <c r="M123" s="164"/>
      <c r="N123" s="164"/>
      <c r="O123" s="164"/>
      <c r="P123" s="164"/>
      <c r="Q123" s="164"/>
      <c r="R123" s="164"/>
    </row>
    <row r="125" spans="1:18" ht="69" customHeight="1"/>
    <row r="126" spans="1:18" ht="24.75" customHeight="1">
      <c r="A126" s="133" t="s">
        <v>200</v>
      </c>
    </row>
    <row r="127" spans="1:18" ht="10.5" customHeight="1">
      <c r="A127" s="164"/>
      <c r="B127" s="164"/>
      <c r="C127" s="164"/>
      <c r="D127" s="164"/>
      <c r="E127" s="164"/>
      <c r="F127" s="164"/>
      <c r="G127" s="164"/>
      <c r="H127" s="164"/>
      <c r="I127" s="164"/>
      <c r="J127" s="164"/>
      <c r="K127" s="164"/>
      <c r="L127" s="164"/>
      <c r="M127" s="164"/>
      <c r="N127" s="164"/>
      <c r="O127" s="164"/>
      <c r="P127" s="164"/>
      <c r="Q127" s="164"/>
      <c r="R127" s="164"/>
    </row>
    <row r="128" spans="1:18" ht="24.75" customHeight="1" thickBot="1">
      <c r="A128" s="164" t="s">
        <v>47</v>
      </c>
      <c r="B128" s="138">
        <v>6</v>
      </c>
      <c r="C128" s="138"/>
      <c r="D128" s="362"/>
      <c r="E128" s="50"/>
      <c r="F128" s="168" t="str">
        <f>IF(D128="","",IF(E128="","",IF(E129="","",IF((D128*E129+E128)/E129=B128/B129,"J","L"))))</f>
        <v/>
      </c>
      <c r="G128" s="133" t="s">
        <v>48</v>
      </c>
      <c r="H128" s="138">
        <v>9</v>
      </c>
      <c r="I128" s="138"/>
      <c r="J128" s="362"/>
      <c r="K128" s="50"/>
      <c r="L128" s="168" t="str">
        <f>IF(J128="","",IF(K128="","",IF(K129="","",IF((J128*K129+K128)/K129=H128/H129,"J","L"))))</f>
        <v/>
      </c>
      <c r="M128" s="133" t="s">
        <v>49</v>
      </c>
      <c r="N128" s="138">
        <v>15</v>
      </c>
      <c r="O128" s="138"/>
      <c r="P128" s="362"/>
      <c r="Q128" s="50"/>
      <c r="R128" s="168" t="str">
        <f>IF(P128="","",IF(Q128="","",IF(Q129="","",IF((P128*Q129+Q128)/Q129=N128/N129,"J","L"))))</f>
        <v/>
      </c>
    </row>
    <row r="129" spans="1:18" ht="24.75" customHeight="1" thickTop="1">
      <c r="A129" s="164"/>
      <c r="B129" s="158">
        <v>4</v>
      </c>
      <c r="C129" s="138"/>
      <c r="D129" s="362"/>
      <c r="E129" s="51"/>
      <c r="F129" s="169"/>
      <c r="H129" s="158">
        <v>2</v>
      </c>
      <c r="I129" s="138"/>
      <c r="J129" s="362"/>
      <c r="K129" s="51"/>
      <c r="L129" s="169"/>
      <c r="N129" s="158">
        <v>7</v>
      </c>
      <c r="O129" s="138"/>
      <c r="P129" s="362"/>
      <c r="Q129" s="51"/>
      <c r="R129" s="169"/>
    </row>
    <row r="130" spans="1:18" ht="12.75" customHeight="1">
      <c r="A130" s="164"/>
      <c r="B130" s="164"/>
      <c r="C130" s="164"/>
      <c r="D130" s="164"/>
      <c r="E130" s="164"/>
      <c r="F130" s="169"/>
      <c r="G130" s="164"/>
      <c r="H130" s="164"/>
      <c r="I130" s="164"/>
      <c r="J130" s="164"/>
      <c r="K130" s="164"/>
      <c r="L130" s="169"/>
      <c r="M130" s="164"/>
      <c r="N130" s="164"/>
      <c r="O130" s="164"/>
      <c r="P130" s="164"/>
      <c r="Q130" s="164"/>
      <c r="R130" s="169"/>
    </row>
    <row r="131" spans="1:18" ht="24.75" customHeight="1" thickBot="1">
      <c r="A131" s="164" t="s">
        <v>50</v>
      </c>
      <c r="B131" s="138">
        <v>7</v>
      </c>
      <c r="C131" s="138"/>
      <c r="D131" s="362"/>
      <c r="E131" s="50"/>
      <c r="F131" s="168" t="str">
        <f>IF(D131="","",IF(E131="","",IF(E132="","",IF((D131*E132+E131)/E132=B131/B132,"J","L"))))</f>
        <v/>
      </c>
      <c r="G131" s="133" t="s">
        <v>51</v>
      </c>
      <c r="H131" s="138">
        <v>7</v>
      </c>
      <c r="I131" s="138"/>
      <c r="J131" s="362"/>
      <c r="K131" s="50"/>
      <c r="L131" s="168" t="str">
        <f>IF(J131="","",IF(K131="","",IF(K132="","",IF((J131*K132+K131)/K132=H131/H132,"J","L"))))</f>
        <v/>
      </c>
      <c r="M131" s="133" t="s">
        <v>53</v>
      </c>
      <c r="N131" s="138">
        <v>9</v>
      </c>
      <c r="O131" s="138"/>
      <c r="P131" s="362"/>
      <c r="Q131" s="50"/>
      <c r="R131" s="168" t="str">
        <f>IF(P131="","",IF(Q131="","",IF(Q132="","",IF((P131*Q132+Q131)/Q132=N131/N132,"J","L"))))</f>
        <v/>
      </c>
    </row>
    <row r="132" spans="1:18" ht="24.75" customHeight="1" thickTop="1">
      <c r="A132" s="164"/>
      <c r="B132" s="158">
        <v>3</v>
      </c>
      <c r="C132" s="138"/>
      <c r="D132" s="362"/>
      <c r="E132" s="51"/>
      <c r="F132" s="169"/>
      <c r="H132" s="158">
        <v>5</v>
      </c>
      <c r="I132" s="138"/>
      <c r="J132" s="362"/>
      <c r="K132" s="51"/>
      <c r="L132" s="169"/>
      <c r="N132" s="158">
        <v>6</v>
      </c>
      <c r="O132" s="138"/>
      <c r="P132" s="362"/>
      <c r="Q132" s="51"/>
      <c r="R132" s="169"/>
    </row>
    <row r="133" spans="1:18" ht="12.75" customHeight="1">
      <c r="A133" s="164"/>
      <c r="B133" s="164"/>
      <c r="C133" s="164"/>
      <c r="D133" s="164"/>
      <c r="E133" s="164"/>
      <c r="F133" s="169"/>
      <c r="G133" s="164"/>
      <c r="H133" s="164"/>
      <c r="I133" s="164"/>
      <c r="J133" s="164"/>
      <c r="K133" s="164"/>
      <c r="L133" s="169"/>
      <c r="M133" s="164"/>
      <c r="N133" s="164"/>
      <c r="O133" s="164"/>
      <c r="P133" s="164"/>
      <c r="Q133" s="164"/>
      <c r="R133" s="169"/>
    </row>
    <row r="134" spans="1:18" ht="24.75" customHeight="1" thickBot="1">
      <c r="A134" s="164" t="s">
        <v>54</v>
      </c>
      <c r="B134" s="138">
        <v>8</v>
      </c>
      <c r="C134" s="138"/>
      <c r="D134" s="362"/>
      <c r="E134" s="50"/>
      <c r="F134" s="168" t="str">
        <f>IF(D134="","",IF(E134="","",IF(E135="","",IF((D134*E135+E134)/E135=B134/B135,"J","L"))))</f>
        <v/>
      </c>
      <c r="G134" s="133" t="s">
        <v>55</v>
      </c>
      <c r="H134" s="138">
        <v>12</v>
      </c>
      <c r="I134" s="138"/>
      <c r="J134" s="362"/>
      <c r="K134" s="50"/>
      <c r="L134" s="168" t="str">
        <f>IF(J134="","",IF(K134="","",IF(K135="","",IF((J134*K135+K134)/K135=H134/H135,"J","L"))))</f>
        <v/>
      </c>
      <c r="M134" s="133" t="s">
        <v>56</v>
      </c>
      <c r="N134" s="138">
        <v>8</v>
      </c>
      <c r="O134" s="138"/>
      <c r="P134" s="362"/>
      <c r="Q134" s="50"/>
      <c r="R134" s="168" t="str">
        <f>IF(P134="","",IF(Q134="","",IF(Q135="","",IF((P134*Q135+Q134)/Q135=N134/N135,"J","L"))))</f>
        <v/>
      </c>
    </row>
    <row r="135" spans="1:18" ht="24.75" customHeight="1" thickTop="1">
      <c r="A135" s="164"/>
      <c r="B135" s="158">
        <v>5</v>
      </c>
      <c r="C135" s="138"/>
      <c r="D135" s="362"/>
      <c r="E135" s="51"/>
      <c r="F135" s="169"/>
      <c r="H135" s="158">
        <v>5</v>
      </c>
      <c r="I135" s="138"/>
      <c r="J135" s="362"/>
      <c r="K135" s="51"/>
      <c r="L135" s="169"/>
      <c r="N135" s="158">
        <v>3</v>
      </c>
      <c r="O135" s="138"/>
      <c r="P135" s="362"/>
      <c r="Q135" s="51"/>
      <c r="R135" s="169"/>
    </row>
    <row r="136" spans="1:18" ht="12.75" customHeight="1">
      <c r="A136" s="164"/>
      <c r="B136" s="164"/>
      <c r="C136" s="164"/>
      <c r="D136" s="164"/>
      <c r="E136" s="164"/>
      <c r="F136" s="169"/>
      <c r="G136" s="164"/>
      <c r="H136" s="164"/>
      <c r="I136" s="164"/>
      <c r="J136" s="164"/>
      <c r="K136" s="164"/>
      <c r="L136" s="169"/>
      <c r="M136" s="164"/>
      <c r="N136" s="164"/>
      <c r="O136" s="164"/>
      <c r="P136" s="164"/>
      <c r="Q136" s="164"/>
      <c r="R136" s="169"/>
    </row>
    <row r="137" spans="1:18" ht="24.75" customHeight="1" thickBot="1">
      <c r="A137" s="164" t="s">
        <v>57</v>
      </c>
      <c r="B137" s="138">
        <v>14</v>
      </c>
      <c r="C137" s="138"/>
      <c r="D137" s="362"/>
      <c r="E137" s="50"/>
      <c r="F137" s="168" t="str">
        <f>IF(D137="","",IF(E137="","",IF(E138="","",IF((D137*E138+E137)/E138=B137/B138,"J","L"))))</f>
        <v/>
      </c>
      <c r="G137" s="133" t="s">
        <v>80</v>
      </c>
      <c r="H137" s="138">
        <v>16</v>
      </c>
      <c r="I137" s="138"/>
      <c r="J137" s="362"/>
      <c r="K137" s="50"/>
      <c r="L137" s="168" t="str">
        <f>IF(J137="","",IF(K137="","",IF(K138="","",IF((J137*K138+K137)/K138=H137/H138,"J","L"))))</f>
        <v/>
      </c>
      <c r="M137" s="133" t="s">
        <v>81</v>
      </c>
      <c r="N137" s="138">
        <v>17</v>
      </c>
      <c r="O137" s="138"/>
      <c r="P137" s="362"/>
      <c r="Q137" s="50"/>
      <c r="R137" s="168" t="str">
        <f>IF(P137="","",IF(Q137="","",IF(Q138="","",IF((P137*Q138+Q137)/Q138=N137/N138,"J","L"))))</f>
        <v/>
      </c>
    </row>
    <row r="138" spans="1:18" ht="24.75" customHeight="1" thickTop="1">
      <c r="A138" s="164"/>
      <c r="B138" s="158">
        <v>6</v>
      </c>
      <c r="C138" s="138"/>
      <c r="D138" s="362"/>
      <c r="E138" s="51"/>
      <c r="F138" s="169"/>
      <c r="H138" s="158">
        <v>5</v>
      </c>
      <c r="I138" s="138"/>
      <c r="J138" s="362"/>
      <c r="K138" s="51"/>
      <c r="L138" s="169"/>
      <c r="N138" s="158">
        <v>3</v>
      </c>
      <c r="O138" s="138"/>
      <c r="P138" s="362"/>
      <c r="Q138" s="51"/>
      <c r="R138" s="169"/>
    </row>
    <row r="139" spans="1:18" ht="12.75" customHeight="1">
      <c r="A139" s="164"/>
      <c r="B139" s="164"/>
      <c r="C139" s="164"/>
      <c r="D139" s="164"/>
      <c r="E139" s="164"/>
      <c r="F139" s="169"/>
      <c r="G139" s="164"/>
      <c r="H139" s="164"/>
      <c r="I139" s="164"/>
      <c r="J139" s="164"/>
      <c r="K139" s="164"/>
      <c r="L139" s="169"/>
      <c r="M139" s="164"/>
      <c r="N139" s="164"/>
      <c r="O139" s="164"/>
      <c r="P139" s="164"/>
      <c r="Q139" s="164"/>
      <c r="R139" s="169"/>
    </row>
    <row r="140" spans="1:18" ht="24.75" customHeight="1" thickBot="1">
      <c r="A140" s="164" t="s">
        <v>82</v>
      </c>
      <c r="B140" s="138">
        <v>7</v>
      </c>
      <c r="C140" s="138"/>
      <c r="D140" s="362"/>
      <c r="E140" s="50"/>
      <c r="F140" s="168" t="str">
        <f>IF(D140="","",IF(E140="","",IF(E141="","",IF((D140*E141+E140)/E141=B140/B141,"J","L"))))</f>
        <v/>
      </c>
      <c r="G140" s="133" t="s">
        <v>83</v>
      </c>
      <c r="H140" s="138">
        <v>16</v>
      </c>
      <c r="I140" s="138"/>
      <c r="J140" s="362"/>
      <c r="K140" s="50"/>
      <c r="L140" s="168" t="str">
        <f>IF(J140="","",IF(K140="","",IF(K141="","",IF((J140*K141+K140)/K141=H140/H141,"J","L"))))</f>
        <v/>
      </c>
      <c r="M140" s="133" t="s">
        <v>84</v>
      </c>
      <c r="N140" s="138">
        <v>22</v>
      </c>
      <c r="O140" s="138"/>
      <c r="P140" s="362"/>
      <c r="Q140" s="50"/>
      <c r="R140" s="168" t="str">
        <f>IF(P140="","",IF(Q140="","",IF(Q141="","",IF((P140*Q141+Q140)/Q141=N140/N141,"J","L"))))</f>
        <v/>
      </c>
    </row>
    <row r="141" spans="1:18" ht="24.75" customHeight="1" thickTop="1">
      <c r="A141" s="164"/>
      <c r="B141" s="158">
        <v>6</v>
      </c>
      <c r="C141" s="138"/>
      <c r="D141" s="362"/>
      <c r="E141" s="51"/>
      <c r="F141" s="169"/>
      <c r="H141" s="158">
        <v>7</v>
      </c>
      <c r="I141" s="138"/>
      <c r="J141" s="362"/>
      <c r="K141" s="51"/>
      <c r="L141" s="169"/>
      <c r="N141" s="158">
        <v>5</v>
      </c>
      <c r="O141" s="138"/>
      <c r="P141" s="362"/>
      <c r="Q141" s="51"/>
      <c r="R141" s="169"/>
    </row>
    <row r="142" spans="1:18" ht="12.75" customHeight="1">
      <c r="A142" s="164"/>
      <c r="B142" s="164"/>
      <c r="C142" s="164"/>
      <c r="D142" s="164"/>
      <c r="E142" s="164"/>
      <c r="F142" s="169"/>
      <c r="G142" s="164"/>
      <c r="H142" s="164"/>
      <c r="I142" s="164"/>
      <c r="J142" s="164"/>
      <c r="K142" s="164"/>
      <c r="L142" s="169"/>
      <c r="M142" s="164"/>
      <c r="N142" s="164"/>
      <c r="O142" s="164"/>
      <c r="P142" s="164"/>
      <c r="Q142" s="164"/>
      <c r="R142" s="169"/>
    </row>
    <row r="143" spans="1:18" ht="24.75" customHeight="1" thickBot="1">
      <c r="A143" s="164" t="s">
        <v>140</v>
      </c>
      <c r="B143" s="138">
        <v>9</v>
      </c>
      <c r="C143" s="138"/>
      <c r="D143" s="362"/>
      <c r="E143" s="50"/>
      <c r="F143" s="168" t="str">
        <f>IF(D143="","",IF(E143="","",IF(E144="","",IF((D143*E144+E143)/E144=B143/B144,"J","L"))))</f>
        <v/>
      </c>
      <c r="G143" s="133" t="s">
        <v>141</v>
      </c>
      <c r="H143" s="138">
        <v>17</v>
      </c>
      <c r="I143" s="138"/>
      <c r="J143" s="362"/>
      <c r="K143" s="50"/>
      <c r="L143" s="168" t="str">
        <f>IF(J143="","",IF(K143="","",IF(K144="","",IF((J143*K144+K143)/K144=H143/H144,"J","L"))))</f>
        <v/>
      </c>
      <c r="M143" s="133" t="s">
        <v>142</v>
      </c>
      <c r="N143" s="138">
        <v>25</v>
      </c>
      <c r="O143" s="138"/>
      <c r="P143" s="362"/>
      <c r="Q143" s="50"/>
      <c r="R143" s="168" t="str">
        <f>IF(P143="","",IF(Q143="","",IF(Q144="","",IF((P143*Q144+Q143)/Q144=N143/N144,"J","L"))))</f>
        <v/>
      </c>
    </row>
    <row r="144" spans="1:18" ht="24.75" customHeight="1" thickTop="1">
      <c r="A144" s="164"/>
      <c r="B144" s="158">
        <v>5</v>
      </c>
      <c r="C144" s="138"/>
      <c r="D144" s="362"/>
      <c r="E144" s="51"/>
      <c r="F144" s="169"/>
      <c r="H144" s="158">
        <v>8</v>
      </c>
      <c r="I144" s="138"/>
      <c r="J144" s="362"/>
      <c r="K144" s="51"/>
      <c r="L144" s="169"/>
      <c r="N144" s="158">
        <v>6</v>
      </c>
      <c r="O144" s="138"/>
      <c r="P144" s="362"/>
      <c r="Q144" s="51"/>
      <c r="R144" s="169"/>
    </row>
    <row r="145" spans="1:18" ht="12.75" customHeight="1">
      <c r="A145" s="164"/>
      <c r="B145" s="164"/>
      <c r="C145" s="164"/>
      <c r="D145" s="164"/>
      <c r="E145" s="164"/>
      <c r="F145" s="169"/>
      <c r="G145" s="164"/>
      <c r="H145" s="164"/>
      <c r="I145" s="164"/>
      <c r="J145" s="164"/>
      <c r="K145" s="164"/>
      <c r="L145" s="169"/>
      <c r="M145" s="164"/>
      <c r="N145" s="164"/>
      <c r="O145" s="164"/>
      <c r="P145" s="164"/>
      <c r="Q145" s="164"/>
      <c r="R145" s="169"/>
    </row>
    <row r="146" spans="1:18" ht="24.75" customHeight="1" thickBot="1">
      <c r="A146" s="164" t="s">
        <v>143</v>
      </c>
      <c r="B146" s="138">
        <v>32</v>
      </c>
      <c r="C146" s="138"/>
      <c r="D146" s="362"/>
      <c r="E146" s="50"/>
      <c r="F146" s="168" t="str">
        <f>IF(D146="","",IF(E146="","",IF(E147="","",IF((D146*E147+E146)/E147=B146/B147,"J","L"))))</f>
        <v/>
      </c>
      <c r="G146" s="133" t="s">
        <v>144</v>
      </c>
      <c r="H146" s="138">
        <v>37</v>
      </c>
      <c r="I146" s="138"/>
      <c r="J146" s="362"/>
      <c r="K146" s="50"/>
      <c r="L146" s="168" t="str">
        <f>IF(J146="","",IF(K146="","",IF(K147="","",IF((J146*K147+K146)/K147=H146/H147,"J","L"))))</f>
        <v/>
      </c>
      <c r="M146" s="133" t="s">
        <v>145</v>
      </c>
      <c r="N146" s="138">
        <v>29</v>
      </c>
      <c r="O146" s="138"/>
      <c r="P146" s="362"/>
      <c r="Q146" s="50"/>
      <c r="R146" s="168" t="str">
        <f>IF(P146="","",IF(Q146="","",IF(Q147="","",IF((P146*Q147+Q146)/Q147=N146/N147,"J","L"))))</f>
        <v/>
      </c>
    </row>
    <row r="147" spans="1:18" ht="24.75" customHeight="1" thickTop="1">
      <c r="A147" s="164"/>
      <c r="B147" s="158">
        <v>6</v>
      </c>
      <c r="C147" s="138"/>
      <c r="D147" s="362"/>
      <c r="E147" s="51"/>
      <c r="F147" s="169"/>
      <c r="H147" s="158">
        <v>9</v>
      </c>
      <c r="I147" s="138"/>
      <c r="J147" s="362"/>
      <c r="K147" s="51"/>
      <c r="L147" s="169"/>
      <c r="N147" s="158">
        <v>4</v>
      </c>
      <c r="O147" s="138"/>
      <c r="P147" s="362"/>
      <c r="Q147" s="51"/>
      <c r="R147" s="169"/>
    </row>
    <row r="148" spans="1:18" ht="12.75" customHeight="1">
      <c r="A148" s="164"/>
      <c r="B148" s="164"/>
      <c r="C148" s="164"/>
      <c r="D148" s="164"/>
      <c r="E148" s="164"/>
      <c r="F148" s="169"/>
      <c r="G148" s="164"/>
      <c r="H148" s="164"/>
      <c r="I148" s="164"/>
      <c r="J148" s="164"/>
      <c r="K148" s="164"/>
      <c r="L148" s="169"/>
      <c r="M148" s="164"/>
      <c r="N148" s="164"/>
      <c r="O148" s="164"/>
      <c r="P148" s="164"/>
      <c r="Q148" s="164"/>
      <c r="R148" s="169"/>
    </row>
    <row r="149" spans="1:18" ht="24.75" customHeight="1" thickBot="1">
      <c r="A149" s="164" t="s">
        <v>146</v>
      </c>
      <c r="B149" s="138">
        <v>21</v>
      </c>
      <c r="C149" s="138"/>
      <c r="D149" s="362"/>
      <c r="E149" s="50"/>
      <c r="F149" s="168" t="str">
        <f>IF(D149="","",IF(E149="","",IF(E150="","",IF((D149*E150+E149)/E150=B149/B150,"J","L"))))</f>
        <v/>
      </c>
      <c r="G149" s="133" t="s">
        <v>147</v>
      </c>
      <c r="H149" s="138">
        <v>15</v>
      </c>
      <c r="I149" s="138"/>
      <c r="J149" s="362"/>
      <c r="K149" s="50"/>
      <c r="L149" s="168" t="str">
        <f>IF(J149="","",IF(K149="","",IF(K150="","",IF((J149*K150+K149)/K150=H149/H150,"J","L"))))</f>
        <v/>
      </c>
      <c r="M149" s="133" t="s">
        <v>148</v>
      </c>
      <c r="N149" s="138">
        <v>26</v>
      </c>
      <c r="O149" s="138"/>
      <c r="P149" s="362"/>
      <c r="Q149" s="50"/>
      <c r="R149" s="168" t="str">
        <f>IF(P149="","",IF(Q149="","",IF(Q150="","",IF((P149*Q150+Q149)/Q150=N149/N150,"J","L"))))</f>
        <v/>
      </c>
    </row>
    <row r="150" spans="1:18" ht="24.75" customHeight="1" thickTop="1">
      <c r="A150" s="164"/>
      <c r="B150" s="158">
        <v>4</v>
      </c>
      <c r="C150" s="138"/>
      <c r="D150" s="362"/>
      <c r="E150" s="51"/>
      <c r="F150" s="169"/>
      <c r="H150" s="158">
        <v>6</v>
      </c>
      <c r="I150" s="138"/>
      <c r="J150" s="362"/>
      <c r="K150" s="51"/>
      <c r="L150" s="169"/>
      <c r="N150" s="158">
        <v>5</v>
      </c>
      <c r="O150" s="138"/>
      <c r="P150" s="362"/>
      <c r="Q150" s="51"/>
      <c r="R150" s="169"/>
    </row>
    <row r="151" spans="1:18" ht="12.75" customHeight="1">
      <c r="A151" s="164"/>
      <c r="B151" s="164"/>
      <c r="C151" s="164"/>
      <c r="D151" s="164"/>
      <c r="E151" s="164"/>
      <c r="F151" s="169"/>
      <c r="G151" s="164"/>
      <c r="H151" s="164"/>
      <c r="I151" s="164"/>
      <c r="J151" s="164"/>
      <c r="K151" s="164"/>
      <c r="L151" s="169"/>
      <c r="M151" s="164"/>
      <c r="N151" s="164"/>
      <c r="O151" s="164"/>
      <c r="P151" s="164"/>
      <c r="Q151" s="164"/>
      <c r="R151" s="169"/>
    </row>
    <row r="152" spans="1:18" ht="24.75" customHeight="1" thickBot="1">
      <c r="A152" s="164" t="s">
        <v>149</v>
      </c>
      <c r="B152" s="138">
        <v>19</v>
      </c>
      <c r="C152" s="138"/>
      <c r="D152" s="362"/>
      <c r="E152" s="50"/>
      <c r="F152" s="168" t="str">
        <f>IF(D152="","",IF(E152="","",IF(E153="","",IF((D152*E153+E152)/E153=B152/B153,"J","L"))))</f>
        <v/>
      </c>
    </row>
    <row r="153" spans="1:18" ht="24.75" customHeight="1" thickTop="1">
      <c r="A153" s="164"/>
      <c r="B153" s="158">
        <v>6</v>
      </c>
      <c r="C153" s="138"/>
      <c r="D153" s="362"/>
      <c r="E153" s="51"/>
      <c r="F153" s="169"/>
    </row>
    <row r="154" spans="1:18" ht="12.75" customHeight="1">
      <c r="A154" s="164"/>
      <c r="B154" s="164"/>
      <c r="C154" s="164"/>
      <c r="D154" s="164"/>
      <c r="E154" s="164"/>
      <c r="F154" s="169"/>
    </row>
    <row r="156" spans="1:18" ht="48.75" customHeight="1">
      <c r="I156" s="141">
        <f>COUNTIF(F128:R154,"J")</f>
        <v>0</v>
      </c>
      <c r="J156" s="142" t="s">
        <v>150</v>
      </c>
    </row>
    <row r="158" spans="1:18" ht="24.75" customHeight="1">
      <c r="A158" s="133" t="s">
        <v>201</v>
      </c>
    </row>
    <row r="159" spans="1:18" ht="10.5" customHeight="1">
      <c r="A159" s="164"/>
      <c r="B159" s="164"/>
      <c r="C159" s="164"/>
      <c r="D159" s="164"/>
      <c r="E159" s="164"/>
      <c r="F159" s="164"/>
      <c r="G159" s="164"/>
      <c r="H159" s="164"/>
      <c r="I159" s="164"/>
      <c r="J159" s="164"/>
      <c r="K159" s="164"/>
      <c r="L159" s="164"/>
      <c r="M159" s="164"/>
      <c r="N159" s="164"/>
      <c r="O159" s="164"/>
      <c r="P159" s="164"/>
      <c r="Q159" s="164"/>
      <c r="R159" s="164"/>
    </row>
    <row r="160" spans="1:18" ht="24.75" customHeight="1" thickBot="1">
      <c r="A160" s="164" t="s">
        <v>47</v>
      </c>
      <c r="B160" s="363">
        <v>3</v>
      </c>
      <c r="C160" s="138">
        <v>1</v>
      </c>
      <c r="E160" s="50"/>
      <c r="F160" s="168" t="str">
        <f>IF(E160="","",IF(E161="","",IF(E160/E161=(B160*C161+C160)/C161,"J","L")))</f>
        <v/>
      </c>
      <c r="G160" s="133" t="s">
        <v>48</v>
      </c>
      <c r="H160" s="363">
        <v>2</v>
      </c>
      <c r="I160" s="138">
        <v>2</v>
      </c>
      <c r="K160" s="50"/>
      <c r="L160" s="168" t="str">
        <f>IF(K160="","",IF(K161="","",IF(K160/K161=(H160*I161+I160)/I161,"J","L")))</f>
        <v/>
      </c>
      <c r="M160" s="133" t="s">
        <v>49</v>
      </c>
      <c r="N160" s="363">
        <v>1</v>
      </c>
      <c r="O160" s="138">
        <v>3</v>
      </c>
      <c r="Q160" s="50"/>
      <c r="R160" s="168" t="str">
        <f>IF(Q160="","",IF(Q161="","",IF(Q160/Q161=(N160*O161+O160)/O161,"J","L")))</f>
        <v/>
      </c>
    </row>
    <row r="161" spans="1:18" ht="24.75" customHeight="1" thickTop="1">
      <c r="A161" s="164"/>
      <c r="B161" s="363"/>
      <c r="C161" s="158">
        <v>2</v>
      </c>
      <c r="E161" s="51"/>
      <c r="F161" s="169"/>
      <c r="H161" s="363"/>
      <c r="I161" s="158">
        <v>5</v>
      </c>
      <c r="K161" s="51"/>
      <c r="L161" s="169"/>
      <c r="N161" s="363"/>
      <c r="O161" s="158">
        <v>4</v>
      </c>
      <c r="Q161" s="51"/>
      <c r="R161" s="169"/>
    </row>
    <row r="162" spans="1:18" ht="12.75" customHeight="1">
      <c r="A162" s="164"/>
      <c r="B162" s="164"/>
      <c r="C162" s="164"/>
      <c r="D162" s="164"/>
      <c r="E162" s="164"/>
      <c r="F162" s="169"/>
      <c r="G162" s="164"/>
      <c r="H162" s="164"/>
      <c r="I162" s="164"/>
      <c r="J162" s="164"/>
      <c r="K162" s="164"/>
      <c r="L162" s="169"/>
      <c r="M162" s="164"/>
      <c r="N162" s="164"/>
      <c r="O162" s="164"/>
      <c r="P162" s="164"/>
      <c r="Q162" s="164"/>
      <c r="R162" s="169"/>
    </row>
    <row r="163" spans="1:18" ht="24.75" customHeight="1" thickBot="1">
      <c r="A163" s="164" t="s">
        <v>50</v>
      </c>
      <c r="B163" s="363">
        <v>4</v>
      </c>
      <c r="C163" s="138">
        <v>1</v>
      </c>
      <c r="E163" s="50"/>
      <c r="F163" s="168" t="str">
        <f>IF(E163="","",IF(E164="","",IF(E163/E164=(B163*C164+C163)/C164,"J","L")))</f>
        <v/>
      </c>
      <c r="G163" s="133" t="s">
        <v>51</v>
      </c>
      <c r="H163" s="363">
        <v>2</v>
      </c>
      <c r="I163" s="138">
        <v>1</v>
      </c>
      <c r="K163" s="50"/>
      <c r="L163" s="168" t="str">
        <f>IF(K163="","",IF(K164="","",IF(K163/K164=(H163*I164+I163)/I164,"J","L")))</f>
        <v/>
      </c>
      <c r="M163" s="133" t="s">
        <v>53</v>
      </c>
      <c r="N163" s="363">
        <v>2</v>
      </c>
      <c r="O163" s="138">
        <v>5</v>
      </c>
      <c r="Q163" s="50"/>
      <c r="R163" s="168" t="str">
        <f>IF(Q163="","",IF(Q164="","",IF(Q163/Q164=(N163*O164+O163)/O164,"J","L")))</f>
        <v/>
      </c>
    </row>
    <row r="164" spans="1:18" ht="24.75" customHeight="1" thickTop="1">
      <c r="A164" s="164"/>
      <c r="B164" s="363"/>
      <c r="C164" s="158">
        <v>3</v>
      </c>
      <c r="E164" s="51"/>
      <c r="F164" s="169"/>
      <c r="H164" s="363"/>
      <c r="I164" s="158">
        <v>6</v>
      </c>
      <c r="K164" s="51"/>
      <c r="L164" s="169"/>
      <c r="N164" s="363"/>
      <c r="O164" s="158">
        <v>6</v>
      </c>
      <c r="Q164" s="51"/>
      <c r="R164" s="169"/>
    </row>
    <row r="165" spans="1:18" ht="10.5" customHeight="1">
      <c r="A165" s="164"/>
      <c r="B165" s="164"/>
      <c r="C165" s="164"/>
      <c r="D165" s="164"/>
      <c r="E165" s="164"/>
      <c r="F165" s="169"/>
      <c r="G165" s="164"/>
      <c r="H165" s="164"/>
      <c r="I165" s="164"/>
      <c r="J165" s="164"/>
      <c r="K165" s="164"/>
      <c r="L165" s="169"/>
      <c r="M165" s="164"/>
      <c r="N165" s="164"/>
      <c r="O165" s="164"/>
      <c r="P165" s="164"/>
      <c r="Q165" s="164"/>
      <c r="R165" s="169"/>
    </row>
    <row r="166" spans="1:18" ht="24.75" customHeight="1" thickBot="1">
      <c r="A166" s="164" t="s">
        <v>54</v>
      </c>
      <c r="B166" s="363">
        <v>3</v>
      </c>
      <c r="C166" s="138">
        <v>1</v>
      </c>
      <c r="E166" s="50"/>
      <c r="F166" s="168" t="str">
        <f>IF(E166="","",IF(E167="","",IF(E166/E167=(B166*C167+C166)/C167,"J","L")))</f>
        <v/>
      </c>
      <c r="G166" s="133" t="s">
        <v>55</v>
      </c>
      <c r="H166" s="363">
        <v>2</v>
      </c>
      <c r="I166" s="138">
        <v>2</v>
      </c>
      <c r="K166" s="50"/>
      <c r="L166" s="168" t="str">
        <f>IF(K166="","",IF(K167="","",IF(K166/K167=(H166*I167+I166)/I167,"J","L")))</f>
        <v/>
      </c>
      <c r="M166" s="133" t="s">
        <v>56</v>
      </c>
      <c r="N166" s="363">
        <v>1</v>
      </c>
      <c r="O166" s="138">
        <v>3</v>
      </c>
      <c r="Q166" s="50"/>
      <c r="R166" s="168" t="str">
        <f>IF(Q166="","",IF(Q167="","",IF(Q166/Q167=(N166*O167+O166)/O167,"J","L")))</f>
        <v/>
      </c>
    </row>
    <row r="167" spans="1:18" ht="24.75" customHeight="1" thickTop="1">
      <c r="A167" s="164"/>
      <c r="B167" s="363"/>
      <c r="C167" s="158">
        <v>2</v>
      </c>
      <c r="E167" s="51"/>
      <c r="F167" s="169"/>
      <c r="H167" s="363"/>
      <c r="I167" s="158">
        <v>5</v>
      </c>
      <c r="K167" s="51"/>
      <c r="L167" s="169"/>
      <c r="N167" s="363"/>
      <c r="O167" s="158">
        <v>4</v>
      </c>
      <c r="Q167" s="51"/>
      <c r="R167" s="169"/>
    </row>
    <row r="168" spans="1:18" ht="12.75" customHeight="1">
      <c r="A168" s="164"/>
      <c r="B168" s="164"/>
      <c r="C168" s="164"/>
      <c r="D168" s="164"/>
      <c r="E168" s="164"/>
      <c r="F168" s="169"/>
      <c r="G168" s="164"/>
      <c r="H168" s="164"/>
      <c r="I168" s="164"/>
      <c r="J168" s="164"/>
      <c r="K168" s="164"/>
      <c r="L168" s="169"/>
      <c r="M168" s="164"/>
      <c r="N168" s="164"/>
      <c r="O168" s="164"/>
      <c r="P168" s="164"/>
      <c r="Q168" s="164"/>
      <c r="R168" s="169"/>
    </row>
    <row r="169" spans="1:18" ht="24.75" customHeight="1" thickBot="1">
      <c r="A169" s="164" t="s">
        <v>57</v>
      </c>
      <c r="B169" s="363">
        <v>4</v>
      </c>
      <c r="C169" s="138">
        <v>3</v>
      </c>
      <c r="E169" s="50"/>
      <c r="F169" s="168" t="str">
        <f>IF(E169="","",IF(E170="","",IF(E169/E170=(B169*C170+C169)/C170,"J","L")))</f>
        <v/>
      </c>
      <c r="G169" s="133" t="s">
        <v>80</v>
      </c>
      <c r="H169" s="363">
        <v>2</v>
      </c>
      <c r="I169" s="138">
        <v>4</v>
      </c>
      <c r="K169" s="50"/>
      <c r="L169" s="168" t="str">
        <f>IF(K169="","",IF(K170="","",IF(K169/K170=(H169*I170+I169)/I170,"J","L")))</f>
        <v/>
      </c>
      <c r="M169" s="133" t="s">
        <v>81</v>
      </c>
      <c r="N169" s="363">
        <v>1</v>
      </c>
      <c r="O169" s="138">
        <v>1</v>
      </c>
      <c r="Q169" s="50"/>
      <c r="R169" s="168" t="str">
        <f>IF(Q169="","",IF(Q170="","",IF(Q169/Q170=(N169*O170+O169)/O170,"J","L")))</f>
        <v/>
      </c>
    </row>
    <row r="170" spans="1:18" ht="24.75" customHeight="1" thickTop="1">
      <c r="A170" s="164"/>
      <c r="B170" s="363"/>
      <c r="C170" s="158">
        <v>4</v>
      </c>
      <c r="E170" s="51"/>
      <c r="F170" s="169"/>
      <c r="H170" s="363"/>
      <c r="I170" s="158">
        <v>6</v>
      </c>
      <c r="K170" s="51"/>
      <c r="L170" s="169"/>
      <c r="N170" s="363"/>
      <c r="O170" s="158">
        <v>6</v>
      </c>
      <c r="Q170" s="51"/>
      <c r="R170" s="169"/>
    </row>
    <row r="171" spans="1:18" ht="12.75" customHeight="1">
      <c r="A171" s="164"/>
      <c r="B171" s="164"/>
      <c r="C171" s="164"/>
      <c r="D171" s="164"/>
      <c r="E171" s="164"/>
      <c r="F171" s="169"/>
      <c r="G171" s="164"/>
      <c r="H171" s="164"/>
      <c r="I171" s="164"/>
      <c r="J171" s="164"/>
      <c r="K171" s="164"/>
      <c r="L171" s="169"/>
      <c r="M171" s="164"/>
      <c r="N171" s="164"/>
      <c r="O171" s="164"/>
      <c r="P171" s="164"/>
      <c r="Q171" s="164"/>
      <c r="R171" s="169"/>
    </row>
    <row r="172" spans="1:18" ht="24.75" customHeight="1" thickBot="1">
      <c r="A172" s="164" t="s">
        <v>82</v>
      </c>
      <c r="B172" s="363">
        <v>4</v>
      </c>
      <c r="C172" s="138">
        <v>3</v>
      </c>
      <c r="E172" s="50"/>
      <c r="F172" s="168" t="str">
        <f>IF(E172="","",IF(E173="","",IF(E172/E173=(B172*C173+C172)/C173,"J","L")))</f>
        <v/>
      </c>
      <c r="G172" s="133" t="s">
        <v>83</v>
      </c>
      <c r="H172" s="363">
        <v>2</v>
      </c>
      <c r="I172" s="138">
        <v>2</v>
      </c>
      <c r="K172" s="50"/>
      <c r="L172" s="168" t="str">
        <f>IF(K172="","",IF(K173="","",IF(K172/K173=(H172*I173+I172)/I173,"J","L")))</f>
        <v/>
      </c>
      <c r="M172" s="133" t="s">
        <v>84</v>
      </c>
      <c r="N172" s="363">
        <v>1</v>
      </c>
      <c r="O172" s="138">
        <v>4</v>
      </c>
      <c r="Q172" s="50"/>
      <c r="R172" s="168" t="str">
        <f>IF(Q172="","",IF(Q173="","",IF(Q172/Q173=(N172*O173+O172)/O173,"J","L")))</f>
        <v/>
      </c>
    </row>
    <row r="173" spans="1:18" ht="24.75" customHeight="1" thickTop="1">
      <c r="A173" s="164"/>
      <c r="B173" s="363"/>
      <c r="C173" s="158">
        <v>8</v>
      </c>
      <c r="E173" s="51"/>
      <c r="F173" s="169"/>
      <c r="H173" s="363"/>
      <c r="I173" s="158">
        <v>7</v>
      </c>
      <c r="K173" s="51"/>
      <c r="L173" s="169"/>
      <c r="N173" s="363"/>
      <c r="O173" s="158">
        <v>5</v>
      </c>
      <c r="Q173" s="51"/>
      <c r="R173" s="169"/>
    </row>
    <row r="174" spans="1:18" ht="12.75" customHeight="1">
      <c r="A174" s="164"/>
      <c r="B174" s="164"/>
      <c r="C174" s="164"/>
      <c r="D174" s="164"/>
      <c r="E174" s="164"/>
      <c r="F174" s="169"/>
      <c r="G174" s="164"/>
      <c r="H174" s="164"/>
      <c r="I174" s="164"/>
      <c r="J174" s="164"/>
      <c r="K174" s="164"/>
      <c r="L174" s="169"/>
      <c r="M174" s="164"/>
      <c r="N174" s="164"/>
      <c r="O174" s="164"/>
      <c r="P174" s="164"/>
      <c r="Q174" s="164"/>
      <c r="R174" s="169"/>
    </row>
    <row r="175" spans="1:18" ht="24.75" customHeight="1" thickBot="1">
      <c r="A175" s="164" t="s">
        <v>140</v>
      </c>
      <c r="B175" s="363">
        <v>1</v>
      </c>
      <c r="C175" s="138">
        <v>1</v>
      </c>
      <c r="E175" s="50"/>
      <c r="F175" s="168" t="str">
        <f>IF(E175="","",IF(E176="","",IF(E175/E176=(B175*C176+C175)/C176,"J","L")))</f>
        <v/>
      </c>
      <c r="G175" s="133" t="s">
        <v>141</v>
      </c>
      <c r="H175" s="363">
        <v>3</v>
      </c>
      <c r="I175" s="138">
        <v>4</v>
      </c>
      <c r="K175" s="50"/>
      <c r="L175" s="168" t="str">
        <f>IF(K175="","",IF(K176="","",IF(K175/K176=(H175*I176+I175)/I176,"J","L")))</f>
        <v/>
      </c>
      <c r="M175" s="133" t="s">
        <v>142</v>
      </c>
      <c r="N175" s="363">
        <v>5</v>
      </c>
      <c r="O175" s="138">
        <v>1</v>
      </c>
      <c r="Q175" s="50"/>
      <c r="R175" s="168" t="str">
        <f>IF(Q175="","",IF(Q176="","",IF(Q175/Q176=(N175*O176+O175)/O176,"J","L")))</f>
        <v/>
      </c>
    </row>
    <row r="176" spans="1:18" ht="24.75" customHeight="1" thickTop="1">
      <c r="A176" s="164"/>
      <c r="B176" s="363"/>
      <c r="C176" s="158">
        <v>10</v>
      </c>
      <c r="E176" s="51"/>
      <c r="F176" s="169"/>
      <c r="H176" s="363"/>
      <c r="I176" s="158">
        <v>10</v>
      </c>
      <c r="K176" s="51"/>
      <c r="L176" s="169"/>
      <c r="N176" s="363"/>
      <c r="O176" s="158">
        <v>2</v>
      </c>
      <c r="Q176" s="51"/>
      <c r="R176" s="169"/>
    </row>
    <row r="177" spans="1:18" ht="10.5" customHeight="1">
      <c r="A177" s="164"/>
      <c r="B177" s="164"/>
      <c r="C177" s="164"/>
      <c r="D177" s="164"/>
      <c r="E177" s="164"/>
      <c r="F177" s="169"/>
      <c r="G177" s="164"/>
      <c r="H177" s="164"/>
      <c r="I177" s="164"/>
      <c r="J177" s="164"/>
      <c r="K177" s="164"/>
      <c r="L177" s="169"/>
      <c r="M177" s="164"/>
      <c r="N177" s="164"/>
      <c r="O177" s="164"/>
      <c r="P177" s="164"/>
      <c r="Q177" s="164"/>
      <c r="R177" s="169"/>
    </row>
    <row r="178" spans="1:18" ht="24.75" customHeight="1" thickBot="1">
      <c r="A178" s="164" t="s">
        <v>143</v>
      </c>
      <c r="B178" s="363">
        <v>11</v>
      </c>
      <c r="C178" s="138">
        <v>1</v>
      </c>
      <c r="E178" s="50"/>
      <c r="F178" s="168" t="str">
        <f>IF(E178="","",IF(E179="","",IF(E178/E179=(B178*C179+C178)/C179,"J","L")))</f>
        <v/>
      </c>
      <c r="G178" s="133" t="s">
        <v>144</v>
      </c>
      <c r="H178" s="363">
        <v>10</v>
      </c>
      <c r="I178" s="138">
        <v>1</v>
      </c>
      <c r="K178" s="50"/>
      <c r="L178" s="168" t="str">
        <f>IF(K178="","",IF(K179="","",IF(K178/K179=(H178*I179+I178)/I179,"J","L")))</f>
        <v/>
      </c>
      <c r="M178" s="133" t="s">
        <v>145</v>
      </c>
      <c r="N178" s="363">
        <v>5</v>
      </c>
      <c r="O178" s="138">
        <v>3</v>
      </c>
      <c r="Q178" s="50"/>
      <c r="R178" s="168" t="str">
        <f>IF(Q178="","",IF(Q179="","",IF(Q178/Q179=(N178*O179+O178)/O179,"J","L")))</f>
        <v/>
      </c>
    </row>
    <row r="179" spans="1:18" ht="24.75" customHeight="1" thickTop="1">
      <c r="A179" s="164"/>
      <c r="B179" s="363"/>
      <c r="C179" s="158">
        <v>2</v>
      </c>
      <c r="E179" s="51"/>
      <c r="F179" s="169"/>
      <c r="H179" s="363"/>
      <c r="I179" s="158">
        <v>3</v>
      </c>
      <c r="K179" s="51"/>
      <c r="L179" s="169"/>
      <c r="N179" s="363"/>
      <c r="O179" s="158">
        <v>6</v>
      </c>
      <c r="Q179" s="51"/>
      <c r="R179" s="169"/>
    </row>
    <row r="180" spans="1:18" ht="12.75" customHeight="1">
      <c r="A180" s="164"/>
      <c r="B180" s="164"/>
      <c r="C180" s="164"/>
      <c r="D180" s="164"/>
      <c r="E180" s="164"/>
      <c r="F180" s="169"/>
      <c r="G180" s="164"/>
      <c r="H180" s="164"/>
      <c r="I180" s="164"/>
      <c r="J180" s="164"/>
      <c r="K180" s="164"/>
      <c r="L180" s="169"/>
      <c r="M180" s="164"/>
      <c r="N180" s="164"/>
      <c r="O180" s="164"/>
      <c r="P180" s="164"/>
      <c r="Q180" s="164"/>
      <c r="R180" s="169"/>
    </row>
    <row r="181" spans="1:18" ht="24.75" customHeight="1" thickBot="1">
      <c r="A181" s="164" t="s">
        <v>146</v>
      </c>
      <c r="B181" s="363">
        <v>7</v>
      </c>
      <c r="C181" s="138">
        <v>1</v>
      </c>
      <c r="E181" s="50"/>
      <c r="F181" s="168" t="str">
        <f>IF(E181="","",IF(E182="","",IF(E181/E182=(B181*C182+C181)/C182,"J","L")))</f>
        <v/>
      </c>
      <c r="G181" s="133" t="s">
        <v>147</v>
      </c>
      <c r="H181" s="363">
        <v>8</v>
      </c>
      <c r="I181" s="138">
        <v>2</v>
      </c>
      <c r="K181" s="50"/>
      <c r="L181" s="168" t="str">
        <f>IF(K181="","",IF(K182="","",IF(K181/K182=(H181*I182+I181)/I182,"J","L")))</f>
        <v/>
      </c>
      <c r="M181" s="133" t="s">
        <v>148</v>
      </c>
      <c r="N181" s="363">
        <v>9</v>
      </c>
      <c r="O181" s="138">
        <v>1</v>
      </c>
      <c r="Q181" s="50"/>
      <c r="R181" s="168" t="str">
        <f>IF(Q181="","",IF(Q182="","",IF(Q181/Q182=(N181*O182+O181)/O182,"J","L")))</f>
        <v/>
      </c>
    </row>
    <row r="182" spans="1:18" ht="24.75" customHeight="1" thickTop="1">
      <c r="A182" s="164"/>
      <c r="B182" s="363"/>
      <c r="C182" s="158">
        <v>2</v>
      </c>
      <c r="E182" s="51"/>
      <c r="F182" s="169"/>
      <c r="H182" s="363"/>
      <c r="I182" s="158">
        <v>3</v>
      </c>
      <c r="K182" s="51"/>
      <c r="L182" s="169"/>
      <c r="N182" s="363"/>
      <c r="O182" s="158">
        <v>4</v>
      </c>
      <c r="Q182" s="51"/>
      <c r="R182" s="169"/>
    </row>
    <row r="183" spans="1:18" ht="12.75" customHeight="1">
      <c r="A183" s="164"/>
      <c r="B183" s="164"/>
      <c r="C183" s="164"/>
      <c r="D183" s="164"/>
      <c r="E183" s="164"/>
      <c r="F183" s="169"/>
      <c r="G183" s="164"/>
      <c r="H183" s="164"/>
      <c r="I183" s="164"/>
      <c r="J183" s="164"/>
      <c r="K183" s="164"/>
      <c r="L183" s="164"/>
      <c r="M183" s="164"/>
      <c r="N183" s="164"/>
      <c r="O183" s="164"/>
      <c r="P183" s="164"/>
      <c r="Q183" s="164"/>
      <c r="R183" s="169"/>
    </row>
    <row r="184" spans="1:18" ht="24.75" customHeight="1" thickBot="1">
      <c r="A184" s="164" t="s">
        <v>149</v>
      </c>
      <c r="B184" s="363">
        <v>8</v>
      </c>
      <c r="C184" s="138">
        <v>1</v>
      </c>
      <c r="E184" s="50"/>
      <c r="F184" s="168" t="str">
        <f>IF(E184="","",IF(E185="","",IF(E184/E185=(B184*C185+C184)/C185,"J","L")))</f>
        <v/>
      </c>
    </row>
    <row r="185" spans="1:18" ht="24.75" customHeight="1" thickTop="1">
      <c r="A185" s="164"/>
      <c r="B185" s="363"/>
      <c r="C185" s="158">
        <v>5</v>
      </c>
      <c r="E185" s="51"/>
      <c r="F185" s="169"/>
      <c r="H185" s="137" t="str">
        <f>IF(H183="","",IF(H183/H184=F183/F184,"J","L"))</f>
        <v/>
      </c>
      <c r="J185" s="137" t="str">
        <f>IF(J183="","",IF(J183/J184=H183/H184,"J","L"))</f>
        <v/>
      </c>
    </row>
    <row r="186" spans="1:18" ht="24.75" customHeight="1">
      <c r="A186" s="164"/>
      <c r="B186" s="164"/>
      <c r="C186" s="164"/>
      <c r="D186" s="164"/>
      <c r="E186" s="164"/>
      <c r="F186" s="169"/>
    </row>
    <row r="188" spans="1:18" ht="48.75" customHeight="1">
      <c r="I188" s="141">
        <f>COUNTIF(F160:R185,"J")</f>
        <v>0</v>
      </c>
      <c r="J188" s="142" t="s">
        <v>150</v>
      </c>
    </row>
    <row r="193" spans="5:5" ht="24.75" customHeight="1"/>
    <row r="196" spans="5:5" s="59" customFormat="1" ht="24.75" customHeight="1"/>
    <row r="197" spans="5:5" s="59" customFormat="1" ht="24.75" customHeight="1"/>
    <row r="198" spans="5:5" s="59" customFormat="1" ht="24.75" customHeight="1"/>
    <row r="199" spans="5:5" s="59" customFormat="1" ht="24.75" customHeight="1"/>
    <row r="200" spans="5:5" s="59" customFormat="1" ht="24.75" customHeight="1"/>
    <row r="201" spans="5:5" s="59" customFormat="1" ht="24.75" customHeight="1"/>
    <row r="202" spans="5:5" s="59" customFormat="1" ht="24.75" customHeight="1"/>
    <row r="203" spans="5:5" s="59" customFormat="1" ht="24.75" customHeight="1"/>
    <row r="204" spans="5:5" s="59" customFormat="1" ht="24.75" customHeight="1"/>
    <row r="205" spans="5:5" s="59" customFormat="1" ht="24.75" customHeight="1"/>
    <row r="206" spans="5:5" s="59" customFormat="1" ht="24.75" customHeight="1"/>
    <row r="207" spans="5:5" s="59" customFormat="1" ht="24.75" customHeight="1"/>
    <row r="208" spans="5:5" s="59" customFormat="1" ht="24.75" customHeight="1"/>
    <row r="209" s="59" customFormat="1" ht="24.75" customHeight="1"/>
    <row r="210" s="59" customFormat="1" ht="24.75" customHeight="1"/>
    <row r="211" s="59" customFormat="1" ht="24.75" customHeight="1"/>
    <row r="212" s="59" customFormat="1" ht="24.75" customHeight="1"/>
    <row r="213" s="59" customFormat="1" ht="24.75" customHeight="1"/>
    <row r="214" s="59" customFormat="1" ht="24.75" customHeight="1"/>
    <row r="215" s="59" customFormat="1" ht="24.75" customHeight="1"/>
    <row r="216" s="59" customFormat="1" ht="24.75" customHeight="1"/>
    <row r="217" s="59" customFormat="1" ht="24.75" customHeight="1"/>
    <row r="221" s="59" customFormat="1" ht="24.75" customHeight="1"/>
    <row r="222" s="59" customFormat="1" ht="24.75" customHeight="1"/>
    <row r="223" s="59" customFormat="1" ht="24.75" customHeight="1"/>
    <row r="224" s="59" customFormat="1" ht="24.75" customHeight="1"/>
    <row r="225" s="59" customFormat="1" ht="24.75" customHeight="1"/>
    <row r="226" s="59" customFormat="1" ht="24.75" customHeight="1"/>
    <row r="227" s="59" customFormat="1" ht="24.75" customHeight="1"/>
    <row r="228" s="59" customFormat="1" ht="24.75" customHeight="1"/>
    <row r="229" s="59" customFormat="1" ht="24.75" customHeight="1"/>
    <row r="230" s="59" customFormat="1" ht="24.75" customHeight="1"/>
    <row r="231" s="59" customFormat="1" ht="24.75" customHeight="1"/>
    <row r="232" s="59" customFormat="1" ht="24.75" customHeight="1"/>
    <row r="233" s="59" customFormat="1" ht="24.75" customHeight="1"/>
    <row r="234" s="59" customFormat="1" ht="24.75" customHeight="1"/>
    <row r="235" s="59" customFormat="1" ht="24.75" customHeight="1"/>
    <row r="236" s="59" customFormat="1" ht="24.75" customHeight="1"/>
    <row r="237" s="59" customFormat="1" ht="24.75" customHeight="1"/>
    <row r="238" s="59" customFormat="1" ht="24.75" customHeight="1"/>
    <row r="239" s="59" customFormat="1" ht="24.75" customHeight="1"/>
    <row r="240" s="59" customFormat="1" ht="24.75" customHeight="1"/>
    <row r="241" s="59" customFormat="1" ht="24.75" customHeight="1"/>
    <row r="242" s="59" customFormat="1" ht="24.75" customHeight="1"/>
    <row r="243" s="59" customFormat="1" ht="48.75" customHeight="1"/>
  </sheetData>
  <sheetProtection password="C613" sheet="1" objects="1" scenarios="1"/>
  <mergeCells count="68">
    <mergeCell ref="J143:J144"/>
    <mergeCell ref="D67:D68"/>
    <mergeCell ref="P146:P147"/>
    <mergeCell ref="D84:D85"/>
    <mergeCell ref="D140:D141"/>
    <mergeCell ref="D89:D90"/>
    <mergeCell ref="J89:J90"/>
    <mergeCell ref="P89:P90"/>
    <mergeCell ref="F111:F112"/>
    <mergeCell ref="D75:D76"/>
    <mergeCell ref="J75:J76"/>
    <mergeCell ref="P75:P76"/>
    <mergeCell ref="D78:D79"/>
    <mergeCell ref="J78:J79"/>
    <mergeCell ref="P78:P79"/>
    <mergeCell ref="P128:P129"/>
    <mergeCell ref="B118:B119"/>
    <mergeCell ref="B121:B122"/>
    <mergeCell ref="H118:H119"/>
    <mergeCell ref="N118:N119"/>
    <mergeCell ref="N121:N122"/>
    <mergeCell ref="H121:H122"/>
    <mergeCell ref="J128:J129"/>
    <mergeCell ref="D128:D129"/>
    <mergeCell ref="D137:D138"/>
    <mergeCell ref="J137:J138"/>
    <mergeCell ref="P137:P138"/>
    <mergeCell ref="D152:D153"/>
    <mergeCell ref="D131:D132"/>
    <mergeCell ref="J131:J132"/>
    <mergeCell ref="P131:P132"/>
    <mergeCell ref="P134:P135"/>
    <mergeCell ref="J134:J135"/>
    <mergeCell ref="D134:D135"/>
    <mergeCell ref="P143:P144"/>
    <mergeCell ref="J140:J141"/>
    <mergeCell ref="D143:D144"/>
    <mergeCell ref="P149:P150"/>
    <mergeCell ref="J149:J150"/>
    <mergeCell ref="J146:J147"/>
    <mergeCell ref="D146:D147"/>
    <mergeCell ref="D149:D150"/>
    <mergeCell ref="P140:P141"/>
    <mergeCell ref="B160:B161"/>
    <mergeCell ref="H160:H161"/>
    <mergeCell ref="N160:N161"/>
    <mergeCell ref="B163:B164"/>
    <mergeCell ref="H163:H164"/>
    <mergeCell ref="N163:N164"/>
    <mergeCell ref="N169:N170"/>
    <mergeCell ref="H169:H170"/>
    <mergeCell ref="B169:B170"/>
    <mergeCell ref="N166:N167"/>
    <mergeCell ref="H166:H167"/>
    <mergeCell ref="B166:B167"/>
    <mergeCell ref="B172:B173"/>
    <mergeCell ref="H172:H173"/>
    <mergeCell ref="N172:N173"/>
    <mergeCell ref="B175:B176"/>
    <mergeCell ref="H175:H176"/>
    <mergeCell ref="N175:N176"/>
    <mergeCell ref="B184:B185"/>
    <mergeCell ref="B178:B179"/>
    <mergeCell ref="H178:H179"/>
    <mergeCell ref="N178:N179"/>
    <mergeCell ref="B181:B182"/>
    <mergeCell ref="H181:H182"/>
    <mergeCell ref="N181:N182"/>
  </mergeCells>
  <phoneticPr fontId="0" type="noConversion"/>
  <hyperlinks>
    <hyperlink ref="A3:N3" location="A8" display="α) Τι είναι καταχρηστικά κλάσματα;"/>
    <hyperlink ref="A5:N5" location="'Καταχρηστικά και μεικτά κλάσμ.'!A52" display="γ) Πώς μετατρέπω ένα καταχρηστικό κλάσμα σε μεικτό;"/>
    <hyperlink ref="A6:N6" location="'Καταχρηστικά και μεικτά κλάσμ.'!A94" display="δ) Πώς μετατρέπω ένα μεικτό κλάσμα σε καταχρηστικό;"/>
    <hyperlink ref="A4" location="'Καταχρηστικά και μεικτά κλάσμ.'!A34" display="β) Τι είναι μεικτά κλάσματα;"/>
    <hyperlink ref="A4:N4" location="'Καταχρηστικά και μεικτά κλάσμ.'!A34" display="β) Τι είναι μεικτά κλάσματα;"/>
  </hyperlinks>
  <pageMargins left="0.75" right="0.75" top="1" bottom="1" header="0.5" footer="0.5"/>
  <pageSetup paperSize="9" orientation="portrait" horizontalDpi="300" verticalDpi="30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dimension ref="A1:Y276"/>
  <sheetViews>
    <sheetView workbookViewId="0"/>
  </sheetViews>
  <sheetFormatPr defaultRowHeight="15"/>
  <cols>
    <col min="1" max="1" width="4.25" style="16" customWidth="1"/>
    <col min="2" max="2" width="5.5" style="16" customWidth="1"/>
    <col min="3" max="3" width="5.25" style="16" customWidth="1"/>
    <col min="4" max="5" width="4.375" style="16" customWidth="1"/>
    <col min="6" max="6" width="5" style="16" customWidth="1"/>
    <col min="7" max="7" width="4.625" style="16" customWidth="1"/>
    <col min="8" max="8" width="3.75" style="16" customWidth="1"/>
    <col min="9" max="9" width="3.875" style="16" customWidth="1"/>
    <col min="10" max="10" width="4.125" style="16" customWidth="1"/>
    <col min="11" max="11" width="4.5" style="16" customWidth="1"/>
    <col min="12" max="12" width="3.5" style="16" customWidth="1"/>
    <col min="13" max="13" width="3.25" style="16" customWidth="1"/>
    <col min="14" max="14" width="3.875" style="16" customWidth="1"/>
    <col min="15" max="16" width="3.375" style="16" customWidth="1"/>
    <col min="17" max="17" width="3.875" style="16" customWidth="1"/>
    <col min="18" max="18" width="4.625" style="16" customWidth="1"/>
    <col min="19" max="20" width="10.75" style="16" customWidth="1"/>
    <col min="21" max="16384" width="9" style="16"/>
  </cols>
  <sheetData>
    <row r="1" spans="1:22" ht="53.25" customHeight="1">
      <c r="A1" s="39"/>
      <c r="B1" s="39"/>
      <c r="C1" s="39"/>
      <c r="D1" s="39"/>
      <c r="E1" s="39"/>
      <c r="F1" s="39"/>
      <c r="G1" s="39"/>
      <c r="H1" s="39"/>
      <c r="I1" s="39"/>
      <c r="J1" s="39"/>
      <c r="K1" s="39"/>
      <c r="L1" s="39"/>
      <c r="M1" s="39"/>
      <c r="N1" s="39"/>
      <c r="O1" s="39"/>
      <c r="P1" s="39"/>
      <c r="Q1" s="39"/>
      <c r="R1" s="39"/>
      <c r="S1" s="39"/>
      <c r="T1" s="39"/>
      <c r="U1" s="39"/>
      <c r="V1" s="39"/>
    </row>
    <row r="2" spans="1:22" s="40" customFormat="1" ht="19.5">
      <c r="B2" s="40" t="s">
        <v>64</v>
      </c>
    </row>
    <row r="3" spans="1:22" s="40" customFormat="1" ht="19.5">
      <c r="B3" s="40" t="s">
        <v>65</v>
      </c>
    </row>
    <row r="4" spans="1:22" s="40" customFormat="1" ht="19.5">
      <c r="B4" s="40" t="s">
        <v>66</v>
      </c>
    </row>
    <row r="5" spans="1:22" s="40" customFormat="1" ht="19.5">
      <c r="B5" s="40" t="s">
        <v>67</v>
      </c>
    </row>
    <row r="6" spans="1:22" s="40" customFormat="1" ht="19.5">
      <c r="B6" s="40" t="s">
        <v>68</v>
      </c>
    </row>
    <row r="7" spans="1:22" s="40" customFormat="1" ht="19.5">
      <c r="B7" s="40" t="s">
        <v>70</v>
      </c>
    </row>
    <row r="8" spans="1:22" s="40" customFormat="1" ht="24.75">
      <c r="B8" s="76" t="s">
        <v>71</v>
      </c>
      <c r="C8" s="76"/>
      <c r="D8" s="76"/>
      <c r="E8" s="76"/>
      <c r="F8" s="76"/>
      <c r="G8" s="76"/>
      <c r="H8" s="76"/>
      <c r="I8" s="76"/>
    </row>
    <row r="9" spans="1:22" s="40" customFormat="1" ht="24.75">
      <c r="B9" s="79" t="s">
        <v>72</v>
      </c>
      <c r="C9" s="79"/>
      <c r="D9" s="79"/>
      <c r="E9" s="79"/>
      <c r="F9" s="79"/>
      <c r="G9" s="79"/>
      <c r="H9" s="79"/>
      <c r="I9" s="79"/>
    </row>
    <row r="10" spans="1:22" s="40" customFormat="1" ht="24.75">
      <c r="B10" s="86" t="s">
        <v>202</v>
      </c>
      <c r="C10" s="86"/>
      <c r="D10" s="86"/>
      <c r="E10" s="86"/>
      <c r="F10" s="86"/>
      <c r="G10" s="86"/>
      <c r="H10" s="86"/>
      <c r="I10" s="86"/>
    </row>
    <row r="11" spans="1:22" s="40" customFormat="1" ht="24.75">
      <c r="B11" s="87" t="s">
        <v>203</v>
      </c>
      <c r="C11" s="87"/>
      <c r="D11" s="87"/>
      <c r="E11" s="87"/>
      <c r="F11" s="87"/>
      <c r="G11" s="87"/>
      <c r="H11" s="87"/>
      <c r="I11" s="87"/>
    </row>
    <row r="12" spans="1:22" s="40" customFormat="1" ht="19.5">
      <c r="B12" s="40" t="s">
        <v>69</v>
      </c>
    </row>
    <row r="13" spans="1:22" s="40" customFormat="1" ht="19.5">
      <c r="U13" s="40" t="s">
        <v>58</v>
      </c>
    </row>
    <row r="14" spans="1:22" s="40" customFormat="1" ht="24.75">
      <c r="A14" s="265" t="s">
        <v>139</v>
      </c>
      <c r="B14" s="265"/>
      <c r="C14" s="265"/>
      <c r="D14" s="265"/>
    </row>
    <row r="15" spans="1:22" s="40" customFormat="1" ht="23.25" thickBot="1">
      <c r="B15" s="259">
        <v>1</v>
      </c>
      <c r="C15" s="41"/>
      <c r="D15" s="259">
        <v>2</v>
      </c>
      <c r="E15" s="16"/>
      <c r="F15" s="266">
        <v>2</v>
      </c>
      <c r="G15" s="53" t="str">
        <f>IF(F15="","",IF(F16="","",IF(F15/F16=(B15*D15)/(B16*D16),"J","L")))</f>
        <v>J</v>
      </c>
    </row>
    <row r="16" spans="1:22" s="40" customFormat="1" ht="23.25" thickTop="1">
      <c r="B16" s="44">
        <v>3</v>
      </c>
      <c r="C16" s="41"/>
      <c r="D16" s="44">
        <v>5</v>
      </c>
      <c r="E16" s="16"/>
      <c r="F16" s="267">
        <v>15</v>
      </c>
      <c r="G16" s="16"/>
    </row>
    <row r="17" spans="1:21" s="40" customFormat="1" ht="19.5">
      <c r="A17" s="3"/>
      <c r="B17" s="3"/>
      <c r="C17" s="3"/>
      <c r="D17" s="3"/>
      <c r="E17" s="3"/>
      <c r="F17" s="3"/>
      <c r="G17" s="3"/>
      <c r="H17" s="3"/>
      <c r="I17" s="3"/>
      <c r="J17" s="3"/>
      <c r="K17" s="3"/>
      <c r="L17" s="3"/>
      <c r="M17" s="3"/>
      <c r="N17" s="3"/>
      <c r="O17" s="3"/>
      <c r="P17" s="3"/>
      <c r="Q17" s="3"/>
      <c r="R17" s="3"/>
      <c r="S17" s="3"/>
      <c r="T17" s="3"/>
      <c r="U17" s="3"/>
    </row>
    <row r="18" spans="1:21" s="40" customFormat="1" ht="25.5">
      <c r="F18" s="43"/>
    </row>
    <row r="19" spans="1:21" ht="23.25" thickBot="1">
      <c r="A19" s="41" t="s">
        <v>47</v>
      </c>
      <c r="B19" s="259">
        <v>1</v>
      </c>
      <c r="C19" s="41"/>
      <c r="D19" s="259">
        <v>1</v>
      </c>
      <c r="F19" s="254"/>
      <c r="G19" s="53" t="str">
        <f>IF(F19="","",IF(F20="","",IF(F19/F20=(B19*D19)/(B20*D20),"J","L")))</f>
        <v/>
      </c>
      <c r="M19" s="16" t="s">
        <v>52</v>
      </c>
      <c r="U19" s="16" t="str">
        <f>IF(G19="J",1,"0")</f>
        <v>0</v>
      </c>
    </row>
    <row r="20" spans="1:21" ht="23.25" thickTop="1">
      <c r="B20" s="44">
        <v>2</v>
      </c>
      <c r="C20" s="41"/>
      <c r="D20" s="44">
        <v>2</v>
      </c>
      <c r="F20" s="51"/>
    </row>
    <row r="21" spans="1:21" ht="25.5">
      <c r="B21" s="45"/>
      <c r="C21" s="41"/>
      <c r="D21" s="45"/>
      <c r="E21" s="45"/>
      <c r="F21" s="43"/>
      <c r="G21" s="45"/>
    </row>
    <row r="22" spans="1:21" s="3" customFormat="1"/>
    <row r="24" spans="1:21" ht="23.25" thickBot="1">
      <c r="A24" s="40" t="s">
        <v>48</v>
      </c>
      <c r="B24" s="259">
        <v>2</v>
      </c>
      <c r="C24" s="41"/>
      <c r="D24" s="259">
        <v>2</v>
      </c>
      <c r="F24" s="254"/>
      <c r="G24" s="53" t="str">
        <f>IF(F24="","",IF(F25="","",IF(F24/F25=(B24*D24)/(B25*D25),"J","L")))</f>
        <v/>
      </c>
      <c r="U24" s="16" t="str">
        <f>IF(G24="J",1,"0")</f>
        <v>0</v>
      </c>
    </row>
    <row r="25" spans="1:21" ht="23.25" thickTop="1">
      <c r="B25" s="44">
        <v>3</v>
      </c>
      <c r="C25" s="41"/>
      <c r="D25" s="44">
        <v>5</v>
      </c>
      <c r="F25" s="51"/>
    </row>
    <row r="26" spans="1:21" ht="22.5">
      <c r="B26" s="45"/>
      <c r="C26" s="41"/>
      <c r="D26" s="45"/>
    </row>
    <row r="27" spans="1:21" s="3" customFormat="1" ht="22.5">
      <c r="B27" s="72"/>
      <c r="C27" s="73"/>
      <c r="D27" s="72"/>
      <c r="E27" s="72"/>
      <c r="F27" s="72"/>
      <c r="G27" s="72"/>
    </row>
    <row r="28" spans="1:21" ht="25.5">
      <c r="B28" s="62" t="str">
        <f>IF(B29="","",IF(B29=B30/3,"J","L"))</f>
        <v/>
      </c>
      <c r="C28" s="41"/>
      <c r="D28" s="62" t="str">
        <f>IF(D29="","",IF(D29=D30/5,"J","L"))</f>
        <v/>
      </c>
      <c r="F28" s="45"/>
      <c r="G28" s="43"/>
    </row>
    <row r="29" spans="1:21" ht="25.5">
      <c r="B29" s="70"/>
      <c r="C29" s="41"/>
      <c r="D29" s="70"/>
      <c r="F29" s="45"/>
      <c r="G29" s="43"/>
    </row>
    <row r="30" spans="1:21" ht="23.25" thickBot="1">
      <c r="A30" s="40" t="s">
        <v>49</v>
      </c>
      <c r="B30" s="259">
        <v>3</v>
      </c>
      <c r="C30" s="41"/>
      <c r="D30" s="259">
        <v>5</v>
      </c>
      <c r="F30" s="254"/>
      <c r="G30" s="53" t="str">
        <f>IF(F30="","",IF(F31="","",IF(F30/F31=(B30*D30)/(B31*D31),"J","L")))</f>
        <v/>
      </c>
      <c r="U30" s="16" t="str">
        <f>IF(G30="J",1,"0")</f>
        <v>0</v>
      </c>
    </row>
    <row r="31" spans="1:21" ht="26.25" thickTop="1">
      <c r="B31" s="44">
        <v>10</v>
      </c>
      <c r="C31" s="41"/>
      <c r="D31" s="44">
        <v>9</v>
      </c>
      <c r="F31" s="51"/>
      <c r="G31" s="43"/>
    </row>
    <row r="32" spans="1:21" ht="25.5">
      <c r="B32" s="70"/>
      <c r="C32" s="41"/>
      <c r="D32" s="70"/>
      <c r="F32" s="45"/>
      <c r="G32" s="43"/>
    </row>
    <row r="33" spans="1:21" ht="25.5">
      <c r="B33" s="62" t="str">
        <f>IF(B32="","",IF(B32=B31/5,"J","L"))</f>
        <v/>
      </c>
      <c r="C33" s="41"/>
      <c r="D33" s="62" t="str">
        <f>IF(D32="","",IF(D32=D31/3,"J","L"))</f>
        <v/>
      </c>
      <c r="F33" s="45"/>
      <c r="G33" s="43"/>
    </row>
    <row r="34" spans="1:21" s="3" customFormat="1" ht="25.5">
      <c r="B34" s="74"/>
      <c r="C34" s="73"/>
      <c r="D34" s="74"/>
      <c r="F34" s="72"/>
      <c r="G34" s="75"/>
    </row>
    <row r="35" spans="1:21" ht="25.5">
      <c r="B35" s="62" t="str">
        <f>IF(B36="","",IF(B36=B37/3,"J","L"))</f>
        <v/>
      </c>
      <c r="C35" s="41"/>
      <c r="D35" s="62" t="str">
        <f>IF(D36="","",IF(D36=D37/5,"J","L"))</f>
        <v/>
      </c>
      <c r="F35" s="45"/>
      <c r="G35" s="43"/>
    </row>
    <row r="36" spans="1:21" ht="25.5">
      <c r="B36" s="70"/>
      <c r="C36" s="41"/>
      <c r="D36" s="70"/>
      <c r="F36" s="45"/>
      <c r="G36" s="43"/>
    </row>
    <row r="37" spans="1:21" ht="23.25" thickBot="1">
      <c r="A37" s="40" t="s">
        <v>50</v>
      </c>
      <c r="B37" s="259">
        <v>3</v>
      </c>
      <c r="C37" s="41"/>
      <c r="D37" s="259">
        <v>5</v>
      </c>
      <c r="F37" s="254"/>
      <c r="G37" s="53" t="str">
        <f>IF(F37="","",IF(F38="","",IF(F37/F38=(B37*D37)/(B38*D38),"J","L")))</f>
        <v/>
      </c>
      <c r="U37" s="16" t="str">
        <f>IF(G37="J",1,"0")</f>
        <v>0</v>
      </c>
    </row>
    <row r="38" spans="1:21" ht="26.25" thickTop="1">
      <c r="B38" s="44">
        <v>10</v>
      </c>
      <c r="C38" s="41"/>
      <c r="D38" s="44">
        <v>9</v>
      </c>
      <c r="F38" s="51"/>
      <c r="G38" s="43"/>
    </row>
    <row r="39" spans="1:21" ht="25.5">
      <c r="B39" s="70"/>
      <c r="C39" s="41"/>
      <c r="D39" s="70"/>
      <c r="F39" s="45"/>
      <c r="G39" s="43"/>
    </row>
    <row r="40" spans="1:21" ht="25.5">
      <c r="B40" s="62" t="str">
        <f>IF(B39="","",IF(B39=B38/5,"J","L"))</f>
        <v/>
      </c>
      <c r="C40" s="41"/>
      <c r="D40" s="62" t="str">
        <f>IF(D39="","",IF(D39=D38/3,"J","L"))</f>
        <v/>
      </c>
      <c r="F40" s="45"/>
      <c r="G40" s="43"/>
      <c r="H40" s="43" t="str">
        <f>IF(H41="","",IF(H41=B41+D41+F41,"J","L"))</f>
        <v/>
      </c>
    </row>
    <row r="41" spans="1:21" s="3" customFormat="1" ht="25.5">
      <c r="B41" s="74"/>
      <c r="C41" s="73"/>
      <c r="D41" s="74"/>
      <c r="F41" s="72"/>
      <c r="G41" s="75"/>
    </row>
    <row r="42" spans="1:21" ht="25.5">
      <c r="B42" s="62" t="str">
        <f>IF(B43="","",IF(B43=B44/3,"J","L"))</f>
        <v/>
      </c>
      <c r="C42" s="41"/>
      <c r="D42" s="62" t="str">
        <f>IF(D43="","",IF(D43=D44/4,"J","L"))</f>
        <v/>
      </c>
      <c r="F42" s="45"/>
      <c r="G42" s="43"/>
    </row>
    <row r="43" spans="1:21" ht="25.5">
      <c r="B43" s="70"/>
      <c r="C43" s="41"/>
      <c r="D43" s="70"/>
      <c r="F43" s="45"/>
      <c r="G43" s="43"/>
    </row>
    <row r="44" spans="1:21" ht="23.25" thickBot="1">
      <c r="A44" s="40" t="s">
        <v>51</v>
      </c>
      <c r="B44" s="259">
        <v>3</v>
      </c>
      <c r="C44" s="41"/>
      <c r="D44" s="259">
        <v>8</v>
      </c>
      <c r="F44" s="254"/>
      <c r="G44" s="53" t="str">
        <f>IF(F44="","",IF(F45="","",IF(F44/F45=(B44*D44)/(B45*D45),"J","L")))</f>
        <v/>
      </c>
      <c r="U44" s="16" t="str">
        <f>IF(G44="J",1,"0")</f>
        <v>0</v>
      </c>
    </row>
    <row r="45" spans="1:21" ht="26.25" thickTop="1">
      <c r="B45" s="44">
        <v>4</v>
      </c>
      <c r="C45" s="41"/>
      <c r="D45" s="44">
        <v>9</v>
      </c>
      <c r="F45" s="51"/>
      <c r="G45" s="43"/>
    </row>
    <row r="46" spans="1:21" ht="25.5">
      <c r="B46" s="70"/>
      <c r="C46" s="41"/>
      <c r="D46" s="70"/>
      <c r="F46" s="45"/>
      <c r="G46" s="43"/>
    </row>
    <row r="47" spans="1:21" ht="25.5">
      <c r="B47" s="62" t="str">
        <f>IF(B46="","",IF(B46=B45/4,"J","L"))</f>
        <v/>
      </c>
      <c r="C47" s="41"/>
      <c r="D47" s="62" t="str">
        <f>IF(D46="","",IF(D46=D45/3,"J","L"))</f>
        <v/>
      </c>
      <c r="F47" s="45"/>
      <c r="G47" s="43"/>
      <c r="H47" s="43" t="str">
        <f>IF(H48="","",IF(H48=B48+D48+F48,"J","L"))</f>
        <v/>
      </c>
    </row>
    <row r="48" spans="1:21" s="3" customFormat="1" ht="22.5">
      <c r="B48" s="72"/>
      <c r="C48" s="73"/>
      <c r="D48" s="72"/>
      <c r="E48" s="72"/>
      <c r="F48" s="72"/>
      <c r="G48" s="72"/>
    </row>
    <row r="49" spans="1:21" ht="25.5">
      <c r="B49" s="62" t="str">
        <f>IF(B50="","",IF(B50=B51/4,"J","L"))</f>
        <v/>
      </c>
      <c r="C49" s="41"/>
      <c r="D49" s="62" t="str">
        <f>IF(D50="","",IF(D50=D51/3,"J","L"))</f>
        <v/>
      </c>
      <c r="F49" s="45"/>
      <c r="G49" s="43"/>
    </row>
    <row r="50" spans="1:21" ht="25.5">
      <c r="B50" s="70"/>
      <c r="C50" s="41"/>
      <c r="D50" s="70"/>
      <c r="F50" s="45"/>
      <c r="G50" s="43"/>
    </row>
    <row r="51" spans="1:21" ht="23.25" thickBot="1">
      <c r="A51" s="40" t="s">
        <v>53</v>
      </c>
      <c r="B51" s="259">
        <v>4</v>
      </c>
      <c r="C51" s="41"/>
      <c r="D51" s="259">
        <v>3</v>
      </c>
      <c r="F51" s="254"/>
      <c r="G51" s="53" t="str">
        <f>IF(F51="","",IF(F52="","",IF(F51/F52=(B51*D51)/(B52*D52),"J","L")))</f>
        <v/>
      </c>
      <c r="U51" s="16" t="str">
        <f>IF(G51="J",1,"0")</f>
        <v>0</v>
      </c>
    </row>
    <row r="52" spans="1:21" ht="26.25" thickTop="1">
      <c r="B52" s="44">
        <v>8</v>
      </c>
      <c r="C52" s="41"/>
      <c r="D52" s="44">
        <v>9</v>
      </c>
      <c r="F52" s="51"/>
      <c r="G52" s="43"/>
    </row>
    <row r="53" spans="1:21" ht="25.5">
      <c r="B53" s="70"/>
      <c r="C53" s="41"/>
      <c r="D53" s="70"/>
      <c r="F53" s="45"/>
      <c r="G53" s="43"/>
    </row>
    <row r="54" spans="1:21" ht="25.5">
      <c r="B54" s="62" t="str">
        <f>IF(B53="","",IF(B53=B52/4,"J","L"))</f>
        <v/>
      </c>
      <c r="C54" s="41"/>
      <c r="D54" s="62" t="str">
        <f>IF(D53="","",IF(D53=D52/3,"J","L"))</f>
        <v/>
      </c>
      <c r="F54" s="45"/>
      <c r="G54" s="43"/>
    </row>
    <row r="55" spans="1:21" s="3" customFormat="1" ht="25.5">
      <c r="B55" s="74"/>
      <c r="C55" s="73"/>
      <c r="D55" s="74"/>
      <c r="F55" s="72"/>
      <c r="G55" s="75"/>
    </row>
    <row r="56" spans="1:21" ht="25.5">
      <c r="B56" s="62"/>
      <c r="C56" s="41"/>
      <c r="D56" s="62" t="str">
        <f>IF(D57="","",IF(D57=D58/4,"J","L"))</f>
        <v/>
      </c>
      <c r="F56" s="45"/>
      <c r="G56" s="43"/>
    </row>
    <row r="57" spans="1:21" ht="25.5">
      <c r="C57" s="41"/>
      <c r="D57" s="70"/>
      <c r="F57" s="45"/>
      <c r="G57" s="43"/>
    </row>
    <row r="58" spans="1:21" ht="23.25" thickBot="1">
      <c r="A58" s="40" t="s">
        <v>54</v>
      </c>
      <c r="B58" s="259">
        <v>5</v>
      </c>
      <c r="C58" s="41"/>
      <c r="D58" s="259">
        <v>4</v>
      </c>
      <c r="F58" s="254"/>
      <c r="G58" s="53" t="str">
        <f>IF(F58="","",IF(F59="","",IF(F58/F59=(B58*D58)/(B59*D59),"J","L")))</f>
        <v/>
      </c>
      <c r="U58" s="16" t="str">
        <f>IF(G58="J",1,"0")</f>
        <v>0</v>
      </c>
    </row>
    <row r="59" spans="1:21" ht="26.25" thickTop="1">
      <c r="B59" s="44">
        <v>8</v>
      </c>
      <c r="C59" s="41"/>
      <c r="D59" s="44">
        <v>7</v>
      </c>
      <c r="F59" s="51"/>
      <c r="G59" s="43"/>
    </row>
    <row r="60" spans="1:21" ht="25.5">
      <c r="B60" s="70"/>
      <c r="C60" s="41"/>
      <c r="F60" s="45"/>
      <c r="G60" s="43"/>
    </row>
    <row r="61" spans="1:21" ht="25.5">
      <c r="B61" s="62" t="str">
        <f>IF(B60="","",IF(B60=B59/4,"J","L"))</f>
        <v/>
      </c>
      <c r="C61" s="41"/>
      <c r="D61" s="62"/>
      <c r="F61" s="45"/>
      <c r="G61" s="43"/>
      <c r="H61" s="43" t="str">
        <f>IF(H62="","",IF(H62=B62+D62+F62,"J","L"))</f>
        <v/>
      </c>
    </row>
    <row r="62" spans="1:21" s="3" customFormat="1" ht="25.5">
      <c r="B62" s="74"/>
      <c r="C62" s="73"/>
      <c r="D62" s="74"/>
      <c r="F62" s="72"/>
      <c r="G62" s="75"/>
    </row>
    <row r="63" spans="1:21" ht="25.5">
      <c r="B63" s="62" t="str">
        <f>IF(B64="","",IF(B64=B65/3,"J","L"))</f>
        <v/>
      </c>
      <c r="C63" s="41"/>
      <c r="D63" s="62" t="str">
        <f>IF(D64="","",IF(D64=D65/5,"J","L"))</f>
        <v/>
      </c>
      <c r="F63" s="45"/>
      <c r="G63" s="43"/>
    </row>
    <row r="64" spans="1:21" ht="25.5">
      <c r="B64" s="70"/>
      <c r="C64" s="41"/>
      <c r="D64" s="70"/>
      <c r="F64" s="45"/>
      <c r="G64" s="43"/>
    </row>
    <row r="65" spans="1:21" ht="23.25" thickBot="1">
      <c r="A65" s="40" t="s">
        <v>55</v>
      </c>
      <c r="B65" s="259">
        <v>3</v>
      </c>
      <c r="C65" s="41"/>
      <c r="D65" s="259">
        <v>5</v>
      </c>
      <c r="F65" s="254"/>
      <c r="G65" s="53" t="str">
        <f>IF(F65="","",IF(F66="","",IF(F65/F66=(B65*D65)/(B66*D66),"J","L")))</f>
        <v/>
      </c>
      <c r="U65" s="16" t="str">
        <f>IF(G65="J",1,"0")</f>
        <v>0</v>
      </c>
    </row>
    <row r="66" spans="1:21" ht="26.25" thickTop="1">
      <c r="B66" s="44">
        <v>6</v>
      </c>
      <c r="C66" s="41"/>
      <c r="D66" s="44">
        <v>10</v>
      </c>
      <c r="F66" s="51"/>
      <c r="G66" s="43"/>
    </row>
    <row r="67" spans="1:21" ht="25.5">
      <c r="B67" s="70"/>
      <c r="C67" s="41"/>
      <c r="D67" s="70"/>
      <c r="F67" s="45"/>
      <c r="G67" s="43"/>
    </row>
    <row r="68" spans="1:21" ht="25.5">
      <c r="B68" s="62" t="str">
        <f>IF(B67="","",IF(B67=B66/3,"J","L"))</f>
        <v/>
      </c>
      <c r="C68" s="41"/>
      <c r="D68" s="62" t="str">
        <f>IF(D67="","",IF(D67=D66/5,"J","L"))</f>
        <v/>
      </c>
      <c r="F68" s="45"/>
      <c r="G68" s="43"/>
      <c r="H68" s="43" t="str">
        <f>IF(H69="","",IF(H69=B69+D69+F69,"J","L"))</f>
        <v/>
      </c>
    </row>
    <row r="69" spans="1:21" s="3" customFormat="1" ht="25.5">
      <c r="B69" s="74"/>
      <c r="C69" s="73"/>
      <c r="D69" s="74"/>
      <c r="F69" s="72"/>
      <c r="G69" s="75"/>
    </row>
    <row r="70" spans="1:21" ht="25.5">
      <c r="B70" s="62" t="str">
        <f>IF(B71="","",IF(B71=B72/2,"J","L"))</f>
        <v/>
      </c>
      <c r="C70" s="41"/>
      <c r="D70" s="62" t="str">
        <f>IF(D71="","",IF(D71=D72/3,"J","L"))</f>
        <v/>
      </c>
      <c r="F70" s="45"/>
      <c r="G70" s="43"/>
    </row>
    <row r="71" spans="1:21" ht="25.5">
      <c r="B71" s="70"/>
      <c r="C71" s="41"/>
      <c r="D71" s="70"/>
      <c r="F71" s="45"/>
      <c r="G71" s="43"/>
    </row>
    <row r="72" spans="1:21" ht="23.25" thickBot="1">
      <c r="A72" s="40" t="s">
        <v>56</v>
      </c>
      <c r="B72" s="259">
        <v>2</v>
      </c>
      <c r="C72" s="41"/>
      <c r="D72" s="259">
        <v>3</v>
      </c>
      <c r="F72" s="254"/>
      <c r="G72" s="53" t="str">
        <f>IF(F72="","",IF(F73="","",IF(F72/F73=(B72*D72)/(B73*D73),"J","L")))</f>
        <v/>
      </c>
      <c r="U72" s="16" t="str">
        <f>IF(G72="J",1,"0")</f>
        <v>0</v>
      </c>
    </row>
    <row r="73" spans="1:21" ht="26.25" thickTop="1">
      <c r="B73" s="44">
        <v>3</v>
      </c>
      <c r="C73" s="41"/>
      <c r="D73" s="44">
        <v>8</v>
      </c>
      <c r="F73" s="51"/>
      <c r="G73" s="43"/>
    </row>
    <row r="74" spans="1:21" ht="25.5">
      <c r="B74" s="70"/>
      <c r="C74" s="41"/>
      <c r="D74" s="70"/>
      <c r="F74" s="45"/>
      <c r="G74" s="43"/>
    </row>
    <row r="75" spans="1:21" ht="25.5">
      <c r="B75" s="62" t="str">
        <f>IF(B74="","",IF(B74=B73/3,"J","L"))</f>
        <v/>
      </c>
      <c r="C75" s="41"/>
      <c r="D75" s="62" t="str">
        <f>IF(D74="","",IF(D74=D73/2,"J","L"))</f>
        <v/>
      </c>
      <c r="F75" s="45"/>
      <c r="G75" s="43"/>
      <c r="H75" s="43" t="e">
        <f>IF(#REF!="","",IF(#REF!=#REF!+#REF!+#REF!,"J","L"))</f>
        <v>#REF!</v>
      </c>
    </row>
    <row r="76" spans="1:21" s="3" customFormat="1" ht="25.5">
      <c r="B76" s="74"/>
      <c r="C76" s="73"/>
      <c r="D76" s="74"/>
      <c r="F76" s="72"/>
      <c r="G76" s="75"/>
    </row>
    <row r="77" spans="1:21" ht="25.5">
      <c r="B77" s="62" t="str">
        <f>IF(B78="","",IF(B78=B79/6,"J","L"))</f>
        <v/>
      </c>
      <c r="C77" s="41"/>
      <c r="D77" s="62" t="str">
        <f>IF(D78="","",IF(D78=D79/5,"J","L"))</f>
        <v/>
      </c>
      <c r="F77" s="45"/>
      <c r="G77" s="43"/>
    </row>
    <row r="78" spans="1:21" ht="25.5">
      <c r="B78" s="70"/>
      <c r="C78" s="41"/>
      <c r="D78" s="70"/>
      <c r="F78" s="45"/>
      <c r="G78" s="43"/>
    </row>
    <row r="79" spans="1:21" ht="23.25" thickBot="1">
      <c r="A79" s="40" t="s">
        <v>57</v>
      </c>
      <c r="B79" s="259">
        <v>6</v>
      </c>
      <c r="C79" s="41"/>
      <c r="D79" s="259">
        <v>5</v>
      </c>
      <c r="F79" s="254"/>
      <c r="G79" s="53" t="str">
        <f>IF(F79="","",IF(F80="","",IF(F79/F80=(B79*D79)/(B80*D80),"J","L")))</f>
        <v/>
      </c>
      <c r="U79" s="16" t="str">
        <f>IF(G79="J",1,"0")</f>
        <v>0</v>
      </c>
    </row>
    <row r="80" spans="1:21" ht="26.25" thickTop="1">
      <c r="B80" s="44">
        <v>10</v>
      </c>
      <c r="C80" s="41"/>
      <c r="D80" s="44">
        <v>24</v>
      </c>
      <c r="F80" s="51"/>
      <c r="G80" s="43"/>
    </row>
    <row r="81" spans="1:22" ht="25.5">
      <c r="B81" s="70"/>
      <c r="C81" s="41"/>
      <c r="D81" s="70"/>
      <c r="F81" s="45"/>
      <c r="G81" s="43"/>
    </row>
    <row r="82" spans="1:22" ht="25.5">
      <c r="B82" s="62" t="str">
        <f>IF(B81="","",IF(B81=B80/5,"J","L"))</f>
        <v/>
      </c>
      <c r="C82" s="41"/>
      <c r="D82" s="62" t="str">
        <f>IF(D81="","",IF(D81=D80/6,"J","L"))</f>
        <v/>
      </c>
      <c r="F82" s="45"/>
      <c r="G82" s="43"/>
      <c r="H82" s="43" t="str">
        <f>IF(H83="","",IF(H83=B83+D83+F83,"J","L"))</f>
        <v/>
      </c>
    </row>
    <row r="83" spans="1:22" s="3" customFormat="1" ht="25.5">
      <c r="B83" s="74"/>
      <c r="C83" s="73"/>
      <c r="D83" s="74"/>
      <c r="F83" s="72"/>
      <c r="G83" s="75"/>
    </row>
    <row r="85" spans="1:22" ht="18">
      <c r="F85" s="46"/>
    </row>
    <row r="86" spans="1:22" ht="24.75">
      <c r="F86" s="46"/>
      <c r="K86" s="56">
        <f>SUM(U2:U85)</f>
        <v>0</v>
      </c>
      <c r="L86" s="55" t="s">
        <v>41</v>
      </c>
    </row>
    <row r="87" spans="1:22" ht="18">
      <c r="F87" s="46"/>
    </row>
    <row r="88" spans="1:22" ht="18">
      <c r="A88" s="57"/>
      <c r="B88" s="57"/>
      <c r="C88" s="57"/>
      <c r="D88" s="57"/>
      <c r="E88" s="57"/>
      <c r="F88" s="58"/>
      <c r="G88" s="57"/>
      <c r="H88" s="57"/>
      <c r="I88" s="57"/>
      <c r="J88" s="57"/>
      <c r="K88" s="57"/>
      <c r="L88" s="57"/>
      <c r="M88" s="57"/>
      <c r="N88" s="57"/>
      <c r="O88" s="57"/>
      <c r="P88" s="57"/>
      <c r="Q88" s="57"/>
      <c r="R88" s="57"/>
      <c r="S88" s="57"/>
      <c r="T88" s="57"/>
      <c r="U88" s="57"/>
      <c r="V88" s="57"/>
    </row>
    <row r="89" spans="1:22" s="40" customFormat="1" ht="19.5">
      <c r="U89" s="40" t="s">
        <v>58</v>
      </c>
    </row>
    <row r="90" spans="1:22" s="40" customFormat="1" ht="24.75">
      <c r="A90" s="265" t="s">
        <v>139</v>
      </c>
      <c r="F90" s="64" t="str">
        <f>IF(F91="","",IF(F93="","",IF(F91=B91*D91,"J","L")))</f>
        <v>J</v>
      </c>
    </row>
    <row r="91" spans="1:22" s="40" customFormat="1" ht="21.75">
      <c r="B91" s="261">
        <v>4</v>
      </c>
      <c r="C91" s="16"/>
      <c r="D91" s="364">
        <v>3</v>
      </c>
      <c r="E91" s="16"/>
      <c r="F91" s="260">
        <v>12</v>
      </c>
      <c r="G91" s="16"/>
      <c r="H91" s="365">
        <v>2</v>
      </c>
      <c r="I91" s="260">
        <v>2</v>
      </c>
      <c r="J91" s="66" t="str">
        <f>IF(H91="","",IF(I91="","",IF(I93="","",IF((H91*I93+I91)/I93=B91*D91/B93,"J","L"))))</f>
        <v>J</v>
      </c>
    </row>
    <row r="92" spans="1:22" s="40" customFormat="1" ht="2.25" customHeight="1">
      <c r="A92" s="16"/>
      <c r="B92" s="48"/>
      <c r="C92" s="16"/>
      <c r="D92" s="364"/>
      <c r="E92" s="16"/>
      <c r="F92" s="48"/>
      <c r="G92" s="16"/>
      <c r="H92" s="365"/>
      <c r="I92" s="48"/>
      <c r="J92" s="16"/>
    </row>
    <row r="93" spans="1:22" s="40" customFormat="1" ht="19.5">
      <c r="A93" s="16"/>
      <c r="B93" s="261">
        <v>5</v>
      </c>
      <c r="C93" s="16"/>
      <c r="D93" s="364"/>
      <c r="E93" s="16"/>
      <c r="F93" s="260">
        <v>5</v>
      </c>
      <c r="G93" s="16"/>
      <c r="H93" s="365"/>
      <c r="I93" s="260">
        <v>5</v>
      </c>
      <c r="J93" s="16"/>
    </row>
    <row r="94" spans="1:22" s="40" customFormat="1" ht="19.5">
      <c r="A94" s="16"/>
      <c r="B94" s="261"/>
      <c r="C94" s="16"/>
      <c r="D94" s="257"/>
      <c r="E94" s="16"/>
      <c r="F94" s="64" t="str">
        <f>IF(F93="","",IF(F93=B93,"J","L"))</f>
        <v>J</v>
      </c>
      <c r="G94" s="16"/>
      <c r="H94" s="16"/>
      <c r="I94" s="16"/>
      <c r="J94" s="16"/>
    </row>
    <row r="95" spans="1:22" s="40" customFormat="1" ht="19.5">
      <c r="A95" s="3"/>
      <c r="B95" s="3"/>
      <c r="C95" s="3"/>
      <c r="D95" s="3"/>
      <c r="E95" s="3"/>
      <c r="F95" s="77"/>
      <c r="G95" s="3"/>
      <c r="H95" s="3"/>
      <c r="I95" s="3"/>
      <c r="J95" s="3"/>
      <c r="K95" s="3"/>
      <c r="L95" s="3"/>
      <c r="M95" s="3"/>
      <c r="N95" s="3"/>
      <c r="O95" s="3"/>
      <c r="P95" s="3"/>
      <c r="Q95" s="3"/>
      <c r="R95" s="3"/>
      <c r="S95" s="3"/>
      <c r="T95" s="3"/>
      <c r="U95" s="3"/>
      <c r="V95" s="3"/>
    </row>
    <row r="96" spans="1:22" s="40" customFormat="1" ht="19.5">
      <c r="F96" s="64" t="str">
        <f>IF(F97="","",IF(F99="","",IF(F97=B97*D97,"J","L")))</f>
        <v>J</v>
      </c>
      <c r="U96" s="16"/>
    </row>
    <row r="97" spans="1:21" ht="21.75">
      <c r="A97" s="40" t="s">
        <v>47</v>
      </c>
      <c r="B97" s="261">
        <v>1</v>
      </c>
      <c r="D97" s="364">
        <v>5</v>
      </c>
      <c r="F97" s="260">
        <v>5</v>
      </c>
      <c r="H97" s="365"/>
      <c r="I97" s="260"/>
      <c r="J97" s="66" t="str">
        <f>IF(H97="","",IF(I97="","",IF(I99="","",IF((H97*I99+I97)/I99=B97*D97/B99,"J","L"))))</f>
        <v/>
      </c>
      <c r="U97" s="16" t="str">
        <f>IF(J97="","",IF(J97="J",1,"0"))</f>
        <v/>
      </c>
    </row>
    <row r="98" spans="1:21" ht="2.25" customHeight="1">
      <c r="B98" s="48"/>
      <c r="D98" s="364"/>
      <c r="F98" s="48"/>
      <c r="H98" s="365"/>
      <c r="I98" s="48"/>
    </row>
    <row r="99" spans="1:21" ht="19.5">
      <c r="B99" s="261">
        <v>3</v>
      </c>
      <c r="D99" s="364"/>
      <c r="F99" s="260">
        <v>3</v>
      </c>
      <c r="H99" s="365"/>
      <c r="I99" s="260"/>
    </row>
    <row r="100" spans="1:21" ht="19.5">
      <c r="B100" s="261"/>
      <c r="D100" s="257"/>
      <c r="F100" s="64" t="str">
        <f>IF(F99="","",IF(F99=B99,"J","L"))</f>
        <v>J</v>
      </c>
    </row>
    <row r="101" spans="1:21" s="3" customFormat="1" ht="18">
      <c r="F101" s="77"/>
    </row>
    <row r="102" spans="1:21" s="40" customFormat="1" ht="19.5">
      <c r="F102" s="64" t="str">
        <f>IF(F103="","",IF(F105="","",IF(F103=B103*D103,"J","L")))</f>
        <v/>
      </c>
      <c r="U102" s="16"/>
    </row>
    <row r="103" spans="1:21" ht="21.75">
      <c r="A103" s="40" t="s">
        <v>48</v>
      </c>
      <c r="B103" s="261">
        <v>3</v>
      </c>
      <c r="D103" s="364">
        <v>3</v>
      </c>
      <c r="F103" s="260"/>
      <c r="H103" s="365"/>
      <c r="I103" s="260"/>
      <c r="J103" s="66" t="str">
        <f>IF(H103="","",IF(I103="","",IF(I105="","",IF((H103*I105+I103)/I105=B103*D103/B105,"J","L"))))</f>
        <v/>
      </c>
      <c r="U103" s="16" t="str">
        <f>IF(J103="","",IF(J103="J",1,"0"))</f>
        <v/>
      </c>
    </row>
    <row r="104" spans="1:21" ht="1.5" customHeight="1">
      <c r="B104" s="48"/>
      <c r="D104" s="364"/>
      <c r="F104" s="48"/>
      <c r="H104" s="365"/>
      <c r="I104" s="48"/>
    </row>
    <row r="105" spans="1:21" ht="19.5">
      <c r="B105" s="261">
        <v>4</v>
      </c>
      <c r="D105" s="364"/>
      <c r="F105" s="260"/>
      <c r="H105" s="365"/>
      <c r="I105" s="260"/>
    </row>
    <row r="106" spans="1:21" ht="19.5">
      <c r="B106" s="261"/>
      <c r="D106" s="257"/>
      <c r="F106" s="64" t="str">
        <f>IF(F105="","",IF(F105=B105,"J","L"))</f>
        <v/>
      </c>
    </row>
    <row r="107" spans="1:21" s="2" customFormat="1"/>
    <row r="108" spans="1:21" s="40" customFormat="1" ht="19.5">
      <c r="F108" s="64" t="str">
        <f>IF(F109="","",IF(F111="","",IF(F109=B109*D109,"J","L")))</f>
        <v/>
      </c>
      <c r="U108" s="16"/>
    </row>
    <row r="109" spans="1:21" ht="21.75">
      <c r="A109" s="40" t="s">
        <v>49</v>
      </c>
      <c r="B109" s="261">
        <v>1</v>
      </c>
      <c r="D109" s="364">
        <v>5</v>
      </c>
      <c r="F109" s="260"/>
      <c r="H109" s="365"/>
      <c r="I109" s="260"/>
      <c r="J109" s="66" t="str">
        <f>IF(H109="","",IF(I109="","",IF(I111="","",IF((H109*I111+I109)/I111=B109*D109/B111,"J","L"))))</f>
        <v/>
      </c>
      <c r="U109" s="16" t="str">
        <f>IF(J109="","",IF(J109="J",1,"0"))</f>
        <v/>
      </c>
    </row>
    <row r="110" spans="1:21" ht="3" customHeight="1">
      <c r="B110" s="48"/>
      <c r="D110" s="364"/>
      <c r="F110" s="48"/>
      <c r="H110" s="365"/>
      <c r="I110" s="48"/>
    </row>
    <row r="111" spans="1:21" ht="19.5">
      <c r="B111" s="261">
        <v>4</v>
      </c>
      <c r="D111" s="364"/>
      <c r="F111" s="260"/>
      <c r="H111" s="365"/>
      <c r="I111" s="260"/>
    </row>
    <row r="112" spans="1:21" ht="19.5">
      <c r="B112" s="261"/>
      <c r="D112" s="257"/>
      <c r="F112" s="64" t="str">
        <f>IF(F111="","",IF(F111=B111,"J","L"))</f>
        <v/>
      </c>
    </row>
    <row r="113" spans="1:21" s="3" customFormat="1" ht="18">
      <c r="F113" s="77"/>
    </row>
    <row r="114" spans="1:21" ht="18">
      <c r="D114" s="78" t="str">
        <f>IF(D115="","",IF(D115=D116/2,"J","L"))</f>
        <v/>
      </c>
      <c r="F114" s="46"/>
    </row>
    <row r="115" spans="1:21" s="40" customFormat="1" ht="19.5">
      <c r="D115" s="262"/>
      <c r="F115" s="64"/>
      <c r="U115" s="16"/>
    </row>
    <row r="116" spans="1:21" ht="21.75">
      <c r="A116" s="40" t="s">
        <v>50</v>
      </c>
      <c r="B116" s="261">
        <v>3</v>
      </c>
      <c r="D116" s="364">
        <v>2</v>
      </c>
      <c r="F116" s="260"/>
      <c r="H116" s="365"/>
      <c r="I116" s="260"/>
      <c r="J116" s="66" t="str">
        <f>IF(H116="","",IF(I116="","",IF(I118="","",IF((H116*I118+I116)/I118=B116*D116/B118,"J","L"))))</f>
        <v/>
      </c>
      <c r="L116" s="3" t="s">
        <v>52</v>
      </c>
      <c r="U116" s="16" t="str">
        <f>IF(J116="","",IF(J116="J",1,"0"))</f>
        <v/>
      </c>
    </row>
    <row r="117" spans="1:21" ht="1.5" customHeight="1">
      <c r="B117" s="48"/>
      <c r="D117" s="364"/>
      <c r="F117" s="48"/>
      <c r="H117" s="365"/>
      <c r="I117" s="48"/>
    </row>
    <row r="118" spans="1:21" ht="19.5">
      <c r="B118" s="261">
        <v>4</v>
      </c>
      <c r="D118" s="364"/>
      <c r="F118" s="260"/>
      <c r="H118" s="365"/>
      <c r="I118" s="260"/>
    </row>
    <row r="119" spans="1:21" ht="19.5">
      <c r="B119" s="262"/>
      <c r="D119" s="257"/>
      <c r="F119" s="64" t="str">
        <f>IF(F116="","",IF(F118="","",(IF(F116/F118=(B116*D116)/B118,"J","L"))))</f>
        <v/>
      </c>
    </row>
    <row r="120" spans="1:21" ht="19.5">
      <c r="B120" s="64" t="str">
        <f>IF(B119="","",IF(B119=B118/2,"J","L"))</f>
        <v/>
      </c>
      <c r="D120" s="257"/>
      <c r="F120" s="64"/>
    </row>
    <row r="121" spans="1:21" s="2" customFormat="1"/>
    <row r="122" spans="1:21" ht="18">
      <c r="D122" s="78" t="str">
        <f>IF(D123="","",IF(D123=D124/6,"J","L"))</f>
        <v/>
      </c>
      <c r="F122" s="46"/>
    </row>
    <row r="123" spans="1:21" s="40" customFormat="1" ht="19.5">
      <c r="D123" s="262"/>
      <c r="F123" s="64"/>
      <c r="U123" s="16"/>
    </row>
    <row r="124" spans="1:21" ht="21.75">
      <c r="A124" s="40" t="s">
        <v>51</v>
      </c>
      <c r="B124" s="261">
        <v>4</v>
      </c>
      <c r="D124" s="364">
        <v>12</v>
      </c>
      <c r="F124" s="260"/>
      <c r="H124" s="365"/>
      <c r="I124" s="67" t="str">
        <f>IF(H124="","",IF(H124=B124*D124/B126,"J","L"))</f>
        <v/>
      </c>
      <c r="J124" s="66" t="str">
        <f>IF(H124="","",IF(I124="","",IF(I126="","",IF((H124*I126+I124)/I126=B124*D124/B126,"J","L"))))</f>
        <v/>
      </c>
      <c r="L124" s="3" t="s">
        <v>52</v>
      </c>
      <c r="U124" s="16" t="str">
        <f>IF(I124="","",IF(I124="J",1,"0"))</f>
        <v/>
      </c>
    </row>
    <row r="125" spans="1:21" ht="2.25" customHeight="1">
      <c r="B125" s="48"/>
      <c r="D125" s="364"/>
      <c r="F125" s="48"/>
      <c r="H125" s="365"/>
      <c r="I125" s="40"/>
    </row>
    <row r="126" spans="1:21" ht="19.5">
      <c r="B126" s="261">
        <v>6</v>
      </c>
      <c r="D126" s="364"/>
      <c r="F126" s="260"/>
      <c r="H126" s="365"/>
      <c r="I126" s="40"/>
    </row>
    <row r="127" spans="1:21" ht="19.5">
      <c r="B127" s="262"/>
      <c r="D127" s="257"/>
      <c r="F127" s="64" t="str">
        <f>IF(F124="","",IF(F126="","",(IF(F124/F126=(B124*D124)/B126,"J","L"))))</f>
        <v/>
      </c>
    </row>
    <row r="128" spans="1:21" ht="19.5">
      <c r="B128" s="64" t="str">
        <f>IF(B127="","",IF(B127=B126/6,"J","L"))</f>
        <v/>
      </c>
      <c r="D128" s="257"/>
      <c r="F128" s="64"/>
    </row>
    <row r="129" spans="1:22" s="2" customFormat="1"/>
    <row r="130" spans="1:22" s="59" customFormat="1"/>
    <row r="131" spans="1:22" s="59" customFormat="1"/>
    <row r="132" spans="1:22" s="59" customFormat="1"/>
    <row r="133" spans="1:22" ht="24.75">
      <c r="F133" s="46"/>
      <c r="K133" s="56">
        <f>SUM(U97:U124)</f>
        <v>0</v>
      </c>
      <c r="L133" s="55" t="s">
        <v>59</v>
      </c>
    </row>
    <row r="134" spans="1:22" ht="18">
      <c r="F134" s="46"/>
    </row>
    <row r="135" spans="1:22" ht="18">
      <c r="A135" s="57"/>
      <c r="B135" s="57"/>
      <c r="C135" s="57"/>
      <c r="D135" s="57"/>
      <c r="E135" s="57"/>
      <c r="F135" s="58"/>
      <c r="G135" s="57"/>
      <c r="H135" s="57"/>
      <c r="I135" s="57"/>
      <c r="J135" s="57"/>
      <c r="K135" s="57"/>
      <c r="L135" s="57"/>
      <c r="M135" s="57"/>
      <c r="N135" s="57"/>
      <c r="O135" s="57"/>
      <c r="P135" s="57"/>
      <c r="Q135" s="57"/>
      <c r="R135" s="57"/>
      <c r="S135" s="57"/>
      <c r="T135" s="57"/>
      <c r="U135" s="57"/>
      <c r="V135" s="57"/>
    </row>
    <row r="136" spans="1:22" ht="19.5">
      <c r="U136" s="40" t="s">
        <v>58</v>
      </c>
    </row>
    <row r="137" spans="1:22" ht="22.5">
      <c r="C137" s="41"/>
    </row>
    <row r="138" spans="1:22" ht="24.75">
      <c r="A138" s="265" t="s">
        <v>139</v>
      </c>
      <c r="C138" s="41"/>
      <c r="N138" s="53"/>
    </row>
    <row r="139" spans="1:22" ht="19.5">
      <c r="B139" s="366">
        <v>1</v>
      </c>
      <c r="C139" s="261">
        <v>3</v>
      </c>
      <c r="E139" s="261">
        <v>3</v>
      </c>
      <c r="G139" s="268">
        <v>8</v>
      </c>
      <c r="I139" s="268">
        <v>3</v>
      </c>
      <c r="K139" s="268">
        <v>24</v>
      </c>
      <c r="L139" s="53" t="str">
        <f>IF(J139="","",IF(K139="","",IF(K141="","",IF(F139+H139/H141=J139+K139/K141,"J","L"))))</f>
        <v/>
      </c>
      <c r="M139" s="367">
        <v>1</v>
      </c>
      <c r="N139" s="268">
        <v>4</v>
      </c>
      <c r="O139" s="63" t="str">
        <f>IF(M139="","",IF(N139="","",IF(N141="","",IF((M139*N141+N139)/N141=(B139*C141+C139)/C141*(E139/E141),"J","L"))))</f>
        <v>J</v>
      </c>
    </row>
    <row r="140" spans="1:22" ht="2.25" customHeight="1">
      <c r="B140" s="366"/>
      <c r="C140" s="48"/>
      <c r="E140" s="48"/>
      <c r="G140" s="48"/>
      <c r="I140" s="48"/>
      <c r="K140" s="48"/>
      <c r="M140" s="367"/>
      <c r="N140" s="48"/>
    </row>
    <row r="141" spans="1:22" ht="19.5">
      <c r="B141" s="366"/>
      <c r="C141" s="261">
        <v>5</v>
      </c>
      <c r="E141" s="261">
        <v>4</v>
      </c>
      <c r="G141" s="268">
        <v>5</v>
      </c>
      <c r="I141" s="268">
        <v>4</v>
      </c>
      <c r="K141" s="268">
        <v>20</v>
      </c>
      <c r="M141" s="367"/>
      <c r="N141" s="268">
        <v>20</v>
      </c>
    </row>
    <row r="142" spans="1:22" ht="19.5">
      <c r="B142" s="258"/>
      <c r="C142" s="258"/>
      <c r="D142" s="258"/>
      <c r="E142" s="258"/>
      <c r="G142" s="80" t="str">
        <f>IF(G139="","",IF(G141="","",IF(G139/G141=(B139*C141+C139)/C141,"J","L")))</f>
        <v>J</v>
      </c>
      <c r="H142" s="258"/>
      <c r="I142" s="71" t="str">
        <f>IF(I139/I141=E139/E141,"J","L")</f>
        <v>J</v>
      </c>
      <c r="J142" s="258"/>
      <c r="K142" s="65" t="str">
        <f>IF(K139="","",IF(K141="","",IF(K139/K141=(B139*C141+C139)/C141*(E139/E141),"J","L")))</f>
        <v>J</v>
      </c>
      <c r="N142" s="53"/>
    </row>
    <row r="143" spans="1:22" ht="22.5">
      <c r="A143" s="3"/>
      <c r="B143" s="3"/>
      <c r="C143" s="73"/>
      <c r="D143" s="3"/>
      <c r="E143" s="3"/>
      <c r="F143" s="3"/>
      <c r="G143" s="81"/>
      <c r="H143" s="3"/>
      <c r="I143" s="82"/>
      <c r="J143" s="3"/>
      <c r="K143" s="83"/>
      <c r="L143" s="3"/>
      <c r="M143" s="3"/>
      <c r="N143" s="83"/>
      <c r="O143" s="3"/>
      <c r="P143" s="3"/>
      <c r="Q143" s="84"/>
      <c r="R143" s="3"/>
      <c r="S143" s="3"/>
      <c r="T143" s="3"/>
      <c r="U143" s="3"/>
      <c r="V143" s="3"/>
    </row>
    <row r="144" spans="1:22" ht="22.5">
      <c r="C144" s="41"/>
    </row>
    <row r="145" spans="1:21" ht="19.5">
      <c r="A145" s="40" t="s">
        <v>47</v>
      </c>
      <c r="B145" s="366">
        <v>1</v>
      </c>
      <c r="C145" s="261">
        <v>1</v>
      </c>
      <c r="E145" s="261">
        <v>1</v>
      </c>
      <c r="G145" s="260"/>
      <c r="I145" s="260"/>
      <c r="K145" s="260"/>
      <c r="L145" s="67" t="str">
        <f>IF(K145="","",IF(K147="","",IF(K145/K147=(B145*C147+C145)/C147*(E145/E147),"J","L")))</f>
        <v/>
      </c>
      <c r="M145" s="53" t="str">
        <f>IF(K145="","",IF(L145="","",IF(L147="","",IF(G145+I145/I147=K145+L145/L147,"J","L"))))</f>
        <v/>
      </c>
      <c r="U145" s="16" t="str">
        <f>IF(L145="","",IF(L145="J",1,""))</f>
        <v/>
      </c>
    </row>
    <row r="146" spans="1:21" ht="2.25" customHeight="1">
      <c r="B146" s="366"/>
      <c r="C146" s="48"/>
      <c r="E146" s="48"/>
      <c r="G146" s="48"/>
      <c r="I146" s="48"/>
      <c r="K146" s="48"/>
    </row>
    <row r="147" spans="1:21" ht="19.5">
      <c r="B147" s="366"/>
      <c r="C147" s="261">
        <v>3</v>
      </c>
      <c r="E147" s="261">
        <v>3</v>
      </c>
      <c r="G147" s="260"/>
      <c r="I147" s="260"/>
      <c r="K147" s="260"/>
    </row>
    <row r="148" spans="1:21" ht="22.5">
      <c r="C148" s="41"/>
      <c r="G148" s="80" t="str">
        <f>IF(G145="","",IF(G147="","",IF(G145/G147=(B145*C147+C145)/C147,"J","L")))</f>
        <v/>
      </c>
      <c r="I148" s="71" t="e">
        <f>IF(I145/I147=E145/E147,"J","L")</f>
        <v>#DIV/0!</v>
      </c>
      <c r="K148" s="53"/>
      <c r="N148" s="53" t="e">
        <f>IF(I145/I147=(M145*N147+N145)/N147,"J","L")</f>
        <v>#DIV/0!</v>
      </c>
      <c r="Q148" s="54" t="e">
        <f>IF((P145*Q147+Q145)/Q147=K145+M145+N145/N147,"J","L")</f>
        <v>#DIV/0!</v>
      </c>
    </row>
    <row r="149" spans="1:21" s="3" customFormat="1" ht="22.5">
      <c r="C149" s="73"/>
      <c r="G149" s="81"/>
      <c r="I149" s="82"/>
      <c r="K149" s="83"/>
      <c r="N149" s="83"/>
      <c r="Q149" s="84"/>
    </row>
    <row r="150" spans="1:21" ht="22.5">
      <c r="C150" s="41"/>
      <c r="G150" s="80"/>
      <c r="I150" s="71"/>
      <c r="K150" s="53"/>
      <c r="N150" s="53"/>
      <c r="Q150" s="54"/>
    </row>
    <row r="151" spans="1:21" ht="22.5">
      <c r="C151" s="41"/>
      <c r="G151" s="85"/>
      <c r="I151" s="53"/>
      <c r="K151" s="53"/>
      <c r="N151" s="53"/>
      <c r="Q151" s="54"/>
    </row>
    <row r="152" spans="1:21" ht="19.5">
      <c r="A152" s="40" t="s">
        <v>48</v>
      </c>
      <c r="B152" s="366">
        <v>1</v>
      </c>
      <c r="C152" s="261">
        <v>1</v>
      </c>
      <c r="E152" s="261">
        <v>5</v>
      </c>
      <c r="G152" s="260"/>
      <c r="I152" s="260"/>
      <c r="K152" s="260"/>
      <c r="L152" s="53" t="str">
        <f>IF(J152="","",IF(K152="","",IF(K154="","",IF(F152+H152/H154=J152+K152/K154,"J","L"))))</f>
        <v/>
      </c>
      <c r="M152" s="365"/>
      <c r="N152" s="260"/>
      <c r="O152" s="63" t="str">
        <f>IF(M152="","",IF(N152="","",IF(N154="","",IF((M152*N154+N152)/N154=(B152*C154+C152)/C154*(E152/E154),"J","L"))))</f>
        <v/>
      </c>
      <c r="U152" s="16" t="str">
        <f>IF(O152="","",IF(O152="J",1,""))</f>
        <v/>
      </c>
    </row>
    <row r="153" spans="1:21" ht="1.5" customHeight="1">
      <c r="B153" s="366"/>
      <c r="C153" s="48"/>
      <c r="E153" s="48"/>
      <c r="G153" s="48"/>
      <c r="I153" s="48"/>
      <c r="K153" s="48"/>
      <c r="M153" s="365"/>
      <c r="N153" s="48"/>
    </row>
    <row r="154" spans="1:21" ht="19.5">
      <c r="B154" s="366"/>
      <c r="C154" s="261">
        <v>2</v>
      </c>
      <c r="E154" s="261">
        <v>6</v>
      </c>
      <c r="G154" s="260"/>
      <c r="I154" s="260"/>
      <c r="K154" s="260"/>
      <c r="M154" s="365"/>
      <c r="N154" s="260"/>
    </row>
    <row r="155" spans="1:21" ht="22.5">
      <c r="C155" s="41"/>
      <c r="I155" s="85"/>
      <c r="N155" s="53"/>
      <c r="Q155" s="54" t="e">
        <f>IF((P152*Q154+Q152)/Q154=K152+M152+N152/N154,"J","L")</f>
        <v>#DIV/0!</v>
      </c>
    </row>
    <row r="156" spans="1:21" ht="22.5">
      <c r="C156" s="41"/>
      <c r="G156" s="80" t="str">
        <f>IF(G152="","",IF(G154="","",IF(G152/G154=(B152*C154+C152)/C154,"J","L")))</f>
        <v/>
      </c>
      <c r="I156" s="80" t="e">
        <f>IF(I152/I154=E152/E154,"J","L")</f>
        <v>#DIV/0!</v>
      </c>
      <c r="K156" s="65" t="str">
        <f>IF(K152="","",IF(K154="","",IF(K152/K154=(B152*C154+C152)/C154*(E152/E154),"J","L")))</f>
        <v/>
      </c>
      <c r="N156" s="53"/>
      <c r="Q156" s="54"/>
    </row>
    <row r="157" spans="1:21" s="3" customFormat="1" ht="22.5">
      <c r="C157" s="73"/>
      <c r="G157" s="81"/>
      <c r="I157" s="82"/>
      <c r="K157" s="83"/>
      <c r="N157" s="83"/>
      <c r="Q157" s="84"/>
    </row>
    <row r="158" spans="1:21" ht="22.5">
      <c r="C158" s="41"/>
      <c r="G158" s="80"/>
      <c r="I158" s="71"/>
      <c r="K158" s="53"/>
      <c r="N158" s="53"/>
      <c r="Q158" s="54"/>
    </row>
    <row r="159" spans="1:21" ht="22.5">
      <c r="C159" s="41"/>
      <c r="I159" s="85"/>
      <c r="K159" s="53"/>
      <c r="N159" s="53"/>
      <c r="Q159" s="54"/>
    </row>
    <row r="160" spans="1:21" ht="19.5">
      <c r="A160" s="40" t="s">
        <v>49</v>
      </c>
      <c r="B160" s="366">
        <v>2</v>
      </c>
      <c r="C160" s="261">
        <v>3</v>
      </c>
      <c r="E160" s="261">
        <v>2</v>
      </c>
      <c r="G160" s="260"/>
      <c r="I160" s="260"/>
      <c r="K160" s="260"/>
      <c r="L160" s="53" t="str">
        <f>IF(J160="","",IF(K160="","",IF(K162="","",IF(F160+H160/H162=J160+K160/K162,"J","L"))))</f>
        <v/>
      </c>
      <c r="M160" s="365"/>
      <c r="N160" s="260"/>
      <c r="O160" s="63" t="str">
        <f>IF(M160="","",IF(N160="","",IF(N162="","",IF((M160*N162+N160)/N162=(B160*C162+C160)/C162*(E160/E162),"J","L"))))</f>
        <v/>
      </c>
      <c r="U160" s="16" t="str">
        <f>IF(O160="","",IF(O160="J",1,""))</f>
        <v/>
      </c>
    </row>
    <row r="161" spans="1:21" ht="1.5" customHeight="1">
      <c r="B161" s="366"/>
      <c r="C161" s="48"/>
      <c r="E161" s="48"/>
      <c r="G161" s="48"/>
      <c r="I161" s="48"/>
      <c r="K161" s="48"/>
      <c r="M161" s="365"/>
      <c r="N161" s="48"/>
    </row>
    <row r="162" spans="1:21" ht="19.5">
      <c r="B162" s="366"/>
      <c r="C162" s="261">
        <v>4</v>
      </c>
      <c r="E162" s="261">
        <v>3</v>
      </c>
      <c r="G162" s="260"/>
      <c r="I162" s="260"/>
      <c r="K162" s="260"/>
      <c r="M162" s="365"/>
      <c r="N162" s="260"/>
    </row>
    <row r="163" spans="1:21" ht="22.5">
      <c r="C163" s="41"/>
      <c r="G163" s="85"/>
      <c r="N163" s="53"/>
      <c r="Q163" s="54" t="e">
        <f>IF((P160*Q162+Q160)/Q162=K160+M160+N160/N162,"J","L")</f>
        <v>#DIV/0!</v>
      </c>
    </row>
    <row r="164" spans="1:21" ht="22.5">
      <c r="C164" s="41"/>
      <c r="G164" s="80" t="str">
        <f>IF(G160="","",IF(G162="","",IF(G160/G162=(B160*C162+C160)/C162,"J","L")))</f>
        <v/>
      </c>
      <c r="I164" s="80" t="e">
        <f>IF(I160/I162=E160/E162,"J","L")</f>
        <v>#DIV/0!</v>
      </c>
      <c r="K164" s="65" t="str">
        <f>IF(K160="","",IF(K162="","",IF(K160/K162=(B160*C162+C160)/C162*(E160/E162),"J","L")))</f>
        <v/>
      </c>
      <c r="N164" s="53"/>
      <c r="Q164" s="54"/>
    </row>
    <row r="165" spans="1:21" s="3" customFormat="1" ht="22.5">
      <c r="C165" s="73"/>
      <c r="G165" s="83"/>
      <c r="I165" s="83"/>
      <c r="K165" s="83"/>
      <c r="N165" s="83"/>
      <c r="Q165" s="84"/>
    </row>
    <row r="166" spans="1:21" s="3" customFormat="1" ht="22.5">
      <c r="C166" s="73"/>
      <c r="G166" s="83"/>
      <c r="I166" s="83"/>
      <c r="K166" s="83"/>
      <c r="N166" s="83"/>
      <c r="Q166" s="84"/>
    </row>
    <row r="167" spans="1:21" ht="19.5">
      <c r="A167" s="40" t="s">
        <v>50</v>
      </c>
      <c r="B167" s="366">
        <v>2</v>
      </c>
      <c r="C167" s="261">
        <v>2</v>
      </c>
      <c r="E167" s="261">
        <v>1</v>
      </c>
      <c r="G167" s="260"/>
      <c r="I167" s="260"/>
      <c r="K167" s="260"/>
      <c r="L167" s="67" t="str">
        <f>IF(K167="","",IF(K169="","",IF(K167/K169=(B167*C169+C167)/C169*(E167/E169),"J","L")))</f>
        <v/>
      </c>
      <c r="M167" s="53" t="str">
        <f>IF(K167="","",IF(L167="","",IF(L169="","",IF(G167+I167/I169=K167+L167/L169,"J","L"))))</f>
        <v/>
      </c>
      <c r="U167" s="16" t="str">
        <f>IF(L167="","",IF(L167="J",1,""))</f>
        <v/>
      </c>
    </row>
    <row r="168" spans="1:21" ht="2.25" customHeight="1">
      <c r="B168" s="366"/>
      <c r="C168" s="48"/>
      <c r="E168" s="48"/>
      <c r="G168" s="48"/>
      <c r="I168" s="48"/>
      <c r="K168" s="48"/>
    </row>
    <row r="169" spans="1:21" ht="19.5">
      <c r="B169" s="366"/>
      <c r="C169" s="261">
        <v>3</v>
      </c>
      <c r="E169" s="261">
        <v>5</v>
      </c>
      <c r="G169" s="260"/>
      <c r="I169" s="260"/>
      <c r="K169" s="260"/>
    </row>
    <row r="170" spans="1:21" ht="22.5">
      <c r="C170" s="41"/>
      <c r="G170" s="80" t="str">
        <f>IF(G167="","",IF(G169="","",IF(G167/G169=(B167*C169+C167)/C169,"J","L")))</f>
        <v/>
      </c>
      <c r="I170" s="80" t="e">
        <f>IF(I167/I169=E167/E169,"J","L")</f>
        <v>#DIV/0!</v>
      </c>
      <c r="K170" s="53"/>
      <c r="N170" s="53" t="e">
        <f>IF(I167/I169=(M167*N169+N167)/N169,"J","L")</f>
        <v>#DIV/0!</v>
      </c>
      <c r="Q170" s="54" t="e">
        <f>IF((P167*Q169+Q167)/Q169=K167+M167+N167/N169,"J","L")</f>
        <v>#DIV/0!</v>
      </c>
    </row>
    <row r="171" spans="1:21" s="3" customFormat="1" ht="22.5">
      <c r="C171" s="73"/>
      <c r="G171" s="81"/>
      <c r="I171" s="82"/>
      <c r="K171" s="83"/>
      <c r="N171" s="83"/>
      <c r="Q171" s="84"/>
    </row>
    <row r="172" spans="1:21" ht="22.5">
      <c r="C172" s="41"/>
      <c r="G172" s="80"/>
      <c r="I172" s="71"/>
      <c r="K172" s="53"/>
      <c r="N172" s="53"/>
      <c r="Q172" s="54"/>
    </row>
    <row r="173" spans="1:21" ht="22.5">
      <c r="C173" s="41"/>
      <c r="G173" s="85"/>
      <c r="I173" s="85"/>
      <c r="K173" s="53"/>
      <c r="N173" s="53"/>
      <c r="Q173" s="54"/>
    </row>
    <row r="174" spans="1:21" ht="19.5">
      <c r="A174" s="40" t="s">
        <v>51</v>
      </c>
      <c r="B174" s="366">
        <v>2</v>
      </c>
      <c r="C174" s="261">
        <v>4</v>
      </c>
      <c r="E174" s="261">
        <v>5</v>
      </c>
      <c r="G174" s="260"/>
      <c r="I174" s="260"/>
      <c r="K174" s="260"/>
      <c r="L174" s="53" t="str">
        <f>IF(J174="","",IF(K174="","",IF(K176="","",IF(F174+H174/H176=J174+K174/K176,"J","L"))))</f>
        <v/>
      </c>
      <c r="M174" s="365"/>
      <c r="N174" s="63" t="str">
        <f>IF(M174="","",IF(M174=(B174*C176+C174)/C176*(E174/E176),"J","L"))</f>
        <v/>
      </c>
      <c r="O174" s="65"/>
      <c r="U174" s="16" t="str">
        <f>IF(N174="","",IF(N174="J",1,""))</f>
        <v/>
      </c>
    </row>
    <row r="175" spans="1:21" ht="1.5" customHeight="1">
      <c r="B175" s="366"/>
      <c r="C175" s="48"/>
      <c r="E175" s="48"/>
      <c r="G175" s="48"/>
      <c r="I175" s="48"/>
      <c r="K175" s="48"/>
      <c r="M175" s="365"/>
      <c r="N175" s="53"/>
    </row>
    <row r="176" spans="1:21" ht="19.5">
      <c r="B176" s="366"/>
      <c r="C176" s="261">
        <v>5</v>
      </c>
      <c r="E176" s="261">
        <v>7</v>
      </c>
      <c r="G176" s="260"/>
      <c r="I176" s="260"/>
      <c r="K176" s="260"/>
      <c r="M176" s="365"/>
      <c r="N176" s="53"/>
    </row>
    <row r="177" spans="1:21" ht="22.5">
      <c r="C177" s="41"/>
      <c r="G177" s="85"/>
      <c r="I177" s="85"/>
      <c r="N177" s="53"/>
      <c r="Q177" s="54" t="e">
        <f>IF((P174*Q176+Q174)/Q176=K174+M174+N174/N176,"J","L")</f>
        <v>#DIV/0!</v>
      </c>
    </row>
    <row r="178" spans="1:21" ht="22.5">
      <c r="C178" s="41"/>
      <c r="G178" s="80" t="str">
        <f>IF(G174="","",IF(G176="","",IF(G174/G176=(B174*C176+C174)/C176,"J","L")))</f>
        <v/>
      </c>
      <c r="I178" s="80" t="e">
        <f>IF(I174/I176=E174/E176,"J","L")</f>
        <v>#DIV/0!</v>
      </c>
      <c r="K178" s="65" t="str">
        <f>IF(K174="","",IF(K176="","",IF(K174/K176=(B174*C176+C174)/C176*(E174/E176),"J","L")))</f>
        <v/>
      </c>
      <c r="N178" s="53"/>
      <c r="Q178" s="54"/>
    </row>
    <row r="179" spans="1:21" s="3" customFormat="1" ht="22.5">
      <c r="C179" s="73"/>
      <c r="G179" s="81"/>
      <c r="I179" s="82"/>
      <c r="K179" s="83"/>
      <c r="N179" s="83"/>
      <c r="Q179" s="84"/>
    </row>
    <row r="180" spans="1:21" ht="22.5">
      <c r="C180" s="41"/>
      <c r="G180" s="80"/>
      <c r="I180" s="71"/>
      <c r="K180" s="53"/>
      <c r="N180" s="53"/>
      <c r="Q180" s="54"/>
    </row>
    <row r="181" spans="1:21" ht="22.5">
      <c r="C181" s="41"/>
      <c r="K181" s="53"/>
      <c r="N181" s="53"/>
      <c r="Q181" s="54"/>
    </row>
    <row r="182" spans="1:21" ht="19.5">
      <c r="A182" s="40" t="s">
        <v>53</v>
      </c>
      <c r="B182" s="366">
        <v>1</v>
      </c>
      <c r="C182" s="261">
        <v>2</v>
      </c>
      <c r="E182" s="261">
        <v>3</v>
      </c>
      <c r="G182" s="260"/>
      <c r="I182" s="260"/>
      <c r="K182" s="260"/>
      <c r="L182" s="67" t="str">
        <f>IF(K182="","",IF(K184="","",IF(K182/K184=(B182*C184+C182)/C184*(E182/E184),"J","L")))</f>
        <v/>
      </c>
      <c r="M182" s="65"/>
      <c r="N182" s="65"/>
      <c r="O182" s="65"/>
      <c r="U182" s="16" t="str">
        <f>IF(L182="","",IF(L182="J",1,""))</f>
        <v/>
      </c>
    </row>
    <row r="183" spans="1:21" ht="2.25" customHeight="1">
      <c r="B183" s="366"/>
      <c r="C183" s="48"/>
      <c r="E183" s="48"/>
      <c r="G183" s="48"/>
      <c r="I183" s="48"/>
      <c r="K183" s="48"/>
    </row>
    <row r="184" spans="1:21" ht="19.5">
      <c r="B184" s="366"/>
      <c r="C184" s="261">
        <v>5</v>
      </c>
      <c r="E184" s="261">
        <v>8</v>
      </c>
      <c r="G184" s="260"/>
      <c r="I184" s="260"/>
      <c r="K184" s="260"/>
    </row>
    <row r="185" spans="1:21" ht="22.5">
      <c r="C185" s="41"/>
      <c r="N185" s="53"/>
      <c r="Q185" s="54" t="e">
        <f>IF((P182*Q184+Q182)/Q184=K182+M182+N182/N184,"J","L")</f>
        <v>#DIV/0!</v>
      </c>
    </row>
    <row r="186" spans="1:21" ht="22.5">
      <c r="C186" s="41"/>
      <c r="G186" s="80" t="str">
        <f>IF(G182="","",IF(G184="","",IF(G182/G184=(B182*C184+C182)/C184,"J","L")))</f>
        <v/>
      </c>
      <c r="I186" s="80" t="e">
        <f>IF(I182/I184=E182/E184,"J","L")</f>
        <v>#DIV/0!</v>
      </c>
      <c r="K186" s="65"/>
      <c r="N186" s="53"/>
      <c r="Q186" s="54"/>
    </row>
    <row r="187" spans="1:21" s="3" customFormat="1" ht="22.5">
      <c r="C187" s="73"/>
      <c r="G187" s="81"/>
      <c r="I187" s="82"/>
      <c r="K187" s="83"/>
      <c r="N187" s="83"/>
      <c r="Q187" s="84"/>
    </row>
    <row r="188" spans="1:21" ht="22.5">
      <c r="C188" s="41"/>
      <c r="G188" s="80"/>
      <c r="I188" s="71"/>
      <c r="K188" s="53"/>
      <c r="N188" s="53"/>
      <c r="Q188" s="54"/>
    </row>
    <row r="189" spans="1:21" ht="22.5">
      <c r="C189" s="41"/>
      <c r="I189" s="85"/>
      <c r="K189" s="53"/>
      <c r="N189" s="53"/>
      <c r="Q189" s="54"/>
    </row>
    <row r="190" spans="1:21" ht="19.5">
      <c r="A190" s="40" t="s">
        <v>54</v>
      </c>
      <c r="B190" s="366">
        <v>2</v>
      </c>
      <c r="C190" s="261">
        <v>1</v>
      </c>
      <c r="E190" s="261">
        <v>2</v>
      </c>
      <c r="G190" s="260"/>
      <c r="I190" s="260"/>
      <c r="K190" s="260"/>
      <c r="M190" s="365"/>
      <c r="N190" s="260"/>
      <c r="O190" s="63" t="str">
        <f>IF(M190="","",IF(N190="","",IF(N192="","",IF((M190*N192+N190)/N192=(B190*C192+C190)/C192*(E190/E192),"J","L"))))</f>
        <v/>
      </c>
      <c r="U190" s="16" t="str">
        <f>IF(K194="","",IF(K194="J",1,""))</f>
        <v/>
      </c>
    </row>
    <row r="191" spans="1:21" ht="2.25" customHeight="1">
      <c r="B191" s="366"/>
      <c r="C191" s="48"/>
      <c r="E191" s="48"/>
      <c r="G191" s="48"/>
      <c r="I191" s="48"/>
      <c r="K191" s="48"/>
      <c r="M191" s="365"/>
      <c r="N191" s="48"/>
    </row>
    <row r="192" spans="1:21" ht="19.5">
      <c r="B192" s="366"/>
      <c r="C192" s="261">
        <v>6</v>
      </c>
      <c r="E192" s="261">
        <v>3</v>
      </c>
      <c r="G192" s="260"/>
      <c r="I192" s="260"/>
      <c r="K192" s="260"/>
      <c r="M192" s="365"/>
      <c r="N192" s="260"/>
    </row>
    <row r="193" spans="1:21" ht="22.5">
      <c r="C193" s="41"/>
      <c r="G193" s="85"/>
      <c r="N193" s="53"/>
      <c r="Q193" s="54" t="e">
        <f>IF((P190*Q192+Q190)/Q192=K190+M190+N190/N192,"J","L")</f>
        <v>#DIV/0!</v>
      </c>
    </row>
    <row r="194" spans="1:21" ht="22.5">
      <c r="C194" s="41"/>
      <c r="G194" s="80" t="str">
        <f>IF(G190="","",IF(G192="","",IF(G190/G192=(B190*C192+C190)/C192,"J","L")))</f>
        <v/>
      </c>
      <c r="I194" s="80" t="e">
        <f>IF(I190/I192=E190/E192,"J","L")</f>
        <v>#DIV/0!</v>
      </c>
      <c r="K194" s="64" t="str">
        <f>IF(K190="","",IF(K192="","",IF(K190/K192=(B190*C192+C190)/C192*(E190/E192),"J","L")))</f>
        <v/>
      </c>
      <c r="N194" s="53"/>
      <c r="Q194" s="54"/>
    </row>
    <row r="195" spans="1:21" s="3" customFormat="1" ht="22.5">
      <c r="C195" s="73"/>
      <c r="G195" s="81"/>
      <c r="I195" s="82"/>
      <c r="K195" s="83"/>
      <c r="N195" s="83"/>
      <c r="Q195" s="84"/>
    </row>
    <row r="196" spans="1:21" ht="22.5">
      <c r="C196" s="41"/>
      <c r="G196" s="80"/>
      <c r="I196" s="71"/>
      <c r="K196" s="53"/>
      <c r="N196" s="53"/>
      <c r="Q196" s="54"/>
    </row>
    <row r="197" spans="1:21" ht="22.5">
      <c r="C197" s="41"/>
      <c r="K197" s="53"/>
      <c r="N197" s="53"/>
      <c r="Q197" s="54"/>
    </row>
    <row r="198" spans="1:21" ht="19.5">
      <c r="A198" s="40" t="s">
        <v>55</v>
      </c>
      <c r="B198" s="366">
        <v>4</v>
      </c>
      <c r="C198" s="261">
        <v>1</v>
      </c>
      <c r="E198" s="261">
        <v>3</v>
      </c>
      <c r="G198" s="260"/>
      <c r="I198" s="260"/>
      <c r="K198" s="260"/>
      <c r="M198" s="365"/>
      <c r="N198" s="260"/>
      <c r="O198" s="63" t="str">
        <f>IF(M198="","",IF(N198="","",IF(N200="","",IF((M198*N200+N198)/N200=(B198*C200+C198)/C200*(E198/E200),"J","L"))))</f>
        <v/>
      </c>
      <c r="U198" s="16" t="str">
        <f>IF(K202="","",IF(K202="J",1,""))</f>
        <v/>
      </c>
    </row>
    <row r="199" spans="1:21" ht="0.75" customHeight="1">
      <c r="B199" s="366"/>
      <c r="C199" s="48"/>
      <c r="E199" s="48"/>
      <c r="G199" s="48"/>
      <c r="I199" s="48"/>
      <c r="K199" s="48"/>
      <c r="M199" s="365"/>
      <c r="N199" s="48"/>
    </row>
    <row r="200" spans="1:21" ht="19.5">
      <c r="B200" s="366"/>
      <c r="C200" s="261">
        <v>2</v>
      </c>
      <c r="E200" s="261">
        <v>4</v>
      </c>
      <c r="G200" s="260"/>
      <c r="I200" s="260"/>
      <c r="K200" s="260"/>
      <c r="M200" s="365"/>
      <c r="N200" s="260"/>
    </row>
    <row r="201" spans="1:21" ht="22.5">
      <c r="C201" s="41"/>
      <c r="N201" s="53"/>
      <c r="Q201" s="54" t="e">
        <f>IF((P198*Q200+Q198)/Q200=K198+M198+N198/N200,"J","L")</f>
        <v>#DIV/0!</v>
      </c>
    </row>
    <row r="202" spans="1:21" ht="22.5">
      <c r="C202" s="41"/>
      <c r="G202" s="80" t="str">
        <f>IF(G198="","",IF(G200="","",IF(G198/G200=(B198*C200+C198)/C200,"J","L")))</f>
        <v/>
      </c>
      <c r="I202" s="80" t="e">
        <f>IF(I198/I200=E198/E200,"J","L")</f>
        <v>#DIV/0!</v>
      </c>
      <c r="K202" s="64" t="str">
        <f>IF(K198="","",IF(K200="","",IF(K198/K200=(B198*C200+C198)/C200*(E198/E200),"J","L")))</f>
        <v/>
      </c>
      <c r="N202" s="53"/>
      <c r="Q202" s="54"/>
    </row>
    <row r="203" spans="1:21" s="3" customFormat="1" ht="22.5">
      <c r="C203" s="73"/>
      <c r="G203" s="81"/>
      <c r="I203" s="82"/>
      <c r="K203" s="83"/>
      <c r="N203" s="83"/>
      <c r="Q203" s="84"/>
    </row>
    <row r="204" spans="1:21" ht="22.5">
      <c r="C204" s="41"/>
      <c r="G204" s="80"/>
      <c r="I204" s="71"/>
      <c r="K204" s="53"/>
      <c r="N204" s="53"/>
      <c r="Q204" s="54"/>
    </row>
    <row r="205" spans="1:21" ht="22.5">
      <c r="C205" s="41"/>
      <c r="G205" s="85"/>
      <c r="I205" s="85"/>
      <c r="K205" s="53"/>
      <c r="N205" s="53"/>
      <c r="Q205" s="54"/>
    </row>
    <row r="206" spans="1:21" ht="19.5">
      <c r="A206" s="40" t="s">
        <v>56</v>
      </c>
      <c r="B206" s="366">
        <v>4</v>
      </c>
      <c r="C206" s="261">
        <v>2</v>
      </c>
      <c r="E206" s="261">
        <v>5</v>
      </c>
      <c r="G206" s="260"/>
      <c r="I206" s="260"/>
      <c r="K206" s="260"/>
      <c r="M206" s="365"/>
      <c r="N206" s="63" t="str">
        <f>IF(M206="","",IF(M206=(B206*C208+C206)/C208*(E206/E208),"J","L"))</f>
        <v/>
      </c>
      <c r="O206" s="65" t="str">
        <f>IF(M206="","",IF(N206="","",IF(N208="","",IF((M206*N208+N206)/N208=(B206*C208+C206)/C208*(E206/E208),"J","L"))))</f>
        <v/>
      </c>
      <c r="U206" s="16" t="str">
        <f>IF(K210="","",IF(K210="J",1,""))</f>
        <v/>
      </c>
    </row>
    <row r="207" spans="1:21" ht="2.25" customHeight="1">
      <c r="B207" s="366"/>
      <c r="C207" s="48"/>
      <c r="E207" s="48"/>
      <c r="G207" s="48"/>
      <c r="I207" s="48"/>
      <c r="K207" s="48"/>
      <c r="M207" s="365"/>
      <c r="N207" s="53"/>
    </row>
    <row r="208" spans="1:21" ht="19.5">
      <c r="B208" s="366"/>
      <c r="C208" s="261">
        <v>5</v>
      </c>
      <c r="E208" s="261">
        <v>11</v>
      </c>
      <c r="G208" s="260"/>
      <c r="I208" s="260"/>
      <c r="K208" s="260"/>
      <c r="M208" s="365"/>
      <c r="N208" s="53"/>
    </row>
    <row r="209" spans="1:25" ht="14.25" customHeight="1">
      <c r="C209" s="41"/>
      <c r="G209" s="85"/>
      <c r="I209" s="85"/>
      <c r="N209" s="53"/>
      <c r="Q209" s="54" t="e">
        <f>IF((P206*Q208+Q206)/Q208=K206+M206+N206/N208,"J","L")</f>
        <v>#DIV/0!</v>
      </c>
    </row>
    <row r="210" spans="1:25" ht="22.5">
      <c r="C210" s="41"/>
      <c r="G210" s="80" t="str">
        <f>IF(G206="","",IF(G208="","",IF(G206/G208=(B206*C208+C206)/C208,"J","L")))</f>
        <v/>
      </c>
      <c r="I210" s="80" t="e">
        <f>IF(I206/I208=E206/E208,"J","L")</f>
        <v>#DIV/0!</v>
      </c>
      <c r="K210" s="64" t="str">
        <f>IF(K206="","",IF(K208="","",IF(K206/K208=(B206*C208+C206)/C208*(E206/E208),"J","L")))</f>
        <v/>
      </c>
      <c r="N210" s="53"/>
      <c r="Q210" s="54"/>
    </row>
    <row r="211" spans="1:25" s="3" customFormat="1" ht="13.5" customHeight="1">
      <c r="C211" s="73"/>
      <c r="G211" s="81"/>
      <c r="I211" s="82"/>
      <c r="K211" s="83"/>
      <c r="N211" s="83"/>
      <c r="Q211" s="84"/>
    </row>
    <row r="212" spans="1:25" ht="21.75" customHeight="1">
      <c r="C212" s="41"/>
      <c r="G212" s="80"/>
      <c r="I212" s="71"/>
      <c r="K212" s="53"/>
      <c r="N212" s="53"/>
      <c r="Q212" s="54"/>
    </row>
    <row r="213" spans="1:25" ht="13.5" customHeight="1">
      <c r="C213" s="41"/>
      <c r="G213" s="85"/>
      <c r="I213" s="85"/>
      <c r="K213" s="53"/>
      <c r="N213" s="53"/>
      <c r="Q213" s="54"/>
    </row>
    <row r="214" spans="1:25" ht="19.5">
      <c r="A214" s="40" t="s">
        <v>57</v>
      </c>
      <c r="B214" s="366">
        <v>3</v>
      </c>
      <c r="C214" s="261">
        <v>3</v>
      </c>
      <c r="E214" s="261">
        <v>4</v>
      </c>
      <c r="G214" s="260"/>
      <c r="I214" s="260"/>
      <c r="K214" s="260"/>
      <c r="M214" s="365"/>
      <c r="N214" s="63" t="str">
        <f>IF(M214="","",IF(M214=(B214*C216+C214)/C216*(E214/E216),"J","L"))</f>
        <v/>
      </c>
      <c r="O214" s="65"/>
      <c r="U214" s="16" t="str">
        <f>IF(K218="","",IF(K218="J",1,""))</f>
        <v/>
      </c>
    </row>
    <row r="215" spans="1:25" ht="1.5" customHeight="1">
      <c r="B215" s="366"/>
      <c r="C215" s="48"/>
      <c r="E215" s="48"/>
      <c r="G215" s="48"/>
      <c r="I215" s="48"/>
      <c r="K215" s="48"/>
      <c r="M215" s="365"/>
      <c r="N215" s="53"/>
    </row>
    <row r="216" spans="1:25" ht="19.5">
      <c r="B216" s="366"/>
      <c r="C216" s="261">
        <v>4</v>
      </c>
      <c r="E216" s="261">
        <v>5</v>
      </c>
      <c r="G216" s="260"/>
      <c r="I216" s="260"/>
      <c r="K216" s="260"/>
      <c r="M216" s="365"/>
      <c r="N216" s="53"/>
    </row>
    <row r="217" spans="1:25" ht="14.25" customHeight="1">
      <c r="C217" s="41"/>
      <c r="G217" s="85"/>
      <c r="I217" s="85"/>
      <c r="N217" s="53"/>
      <c r="Q217" s="54" t="e">
        <f>IF((P214*Q216+Q214)/Q216=K214+M214+N214/N216,"J","L")</f>
        <v>#DIV/0!</v>
      </c>
    </row>
    <row r="218" spans="1:25" ht="22.5">
      <c r="C218" s="41"/>
      <c r="G218" s="80" t="str">
        <f>IF(G214="","",IF(G216="","",IF(G214/G216=(B214*C216+C214)/C216,"J","L")))</f>
        <v/>
      </c>
      <c r="I218" s="80" t="e">
        <f>IF(I214/I216=E214/E216,"J","L")</f>
        <v>#DIV/0!</v>
      </c>
      <c r="K218" s="64" t="str">
        <f>IF(K214="","",IF(K216="","",IF(K214/K216=(B214*C216+C214)/C216*(E214/E216),"J","L")))</f>
        <v/>
      </c>
      <c r="N218" s="53"/>
      <c r="Q218" s="54"/>
    </row>
    <row r="219" spans="1:25" s="3" customFormat="1" ht="13.5" customHeight="1">
      <c r="C219" s="73"/>
      <c r="G219" s="81"/>
      <c r="I219" s="82"/>
      <c r="K219" s="83"/>
      <c r="N219" s="83"/>
      <c r="Q219" s="84"/>
    </row>
    <row r="221" spans="1:25" ht="30.75" customHeight="1">
      <c r="F221" s="46"/>
      <c r="K221" s="56">
        <f>SUM(U145:U214)</f>
        <v>0</v>
      </c>
      <c r="L221" s="55" t="s">
        <v>41</v>
      </c>
    </row>
    <row r="223" spans="1:25">
      <c r="A223" s="57"/>
      <c r="B223" s="57"/>
      <c r="C223" s="57"/>
      <c r="D223" s="57"/>
      <c r="E223" s="57"/>
      <c r="F223" s="57"/>
      <c r="G223" s="57"/>
      <c r="H223" s="57"/>
      <c r="I223" s="57"/>
      <c r="J223" s="57"/>
      <c r="K223" s="57"/>
      <c r="L223" s="57"/>
      <c r="M223" s="57"/>
      <c r="N223" s="57"/>
      <c r="O223" s="57"/>
      <c r="P223" s="57"/>
      <c r="Q223" s="57"/>
      <c r="R223" s="57"/>
      <c r="S223" s="57"/>
      <c r="T223" s="57"/>
      <c r="U223" s="57"/>
      <c r="V223" s="57"/>
      <c r="W223" s="57"/>
      <c r="X223" s="57"/>
      <c r="Y223" s="57"/>
    </row>
    <row r="225" spans="1:21" ht="19.5">
      <c r="U225" s="40" t="s">
        <v>58</v>
      </c>
    </row>
    <row r="226" spans="1:21" ht="22.5">
      <c r="C226" s="41"/>
    </row>
    <row r="227" spans="1:21" ht="24.75">
      <c r="A227" s="269" t="s">
        <v>204</v>
      </c>
      <c r="C227" s="41"/>
    </row>
    <row r="228" spans="1:21" ht="22.5">
      <c r="C228" s="41"/>
    </row>
    <row r="229" spans="1:21" ht="22.5">
      <c r="C229" s="41"/>
      <c r="H229" s="270"/>
      <c r="J229" s="270">
        <v>3</v>
      </c>
    </row>
    <row r="230" spans="1:21" ht="19.5">
      <c r="B230" s="366">
        <v>2</v>
      </c>
      <c r="C230" s="261">
        <v>1</v>
      </c>
      <c r="E230" s="366">
        <v>2</v>
      </c>
      <c r="F230" s="261">
        <v>1</v>
      </c>
      <c r="H230" s="268">
        <v>7</v>
      </c>
      <c r="J230" s="268">
        <v>9</v>
      </c>
      <c r="L230" s="268">
        <v>21</v>
      </c>
      <c r="M230" s="53" t="str">
        <f>IF(K230="","",IF(L230="","",IF(L232="","",IF(#REF!+G230/G232=K230+L230/L232,"J","L"))))</f>
        <v/>
      </c>
      <c r="N230" s="367">
        <v>5</v>
      </c>
      <c r="O230" s="268">
        <v>1</v>
      </c>
      <c r="P230" s="63" t="str">
        <f>IF(N230="","",IF(O230="","",IF(O232="","",IF((N230*O232+O230)/O232=(B230*C232+C230)/C232*((E230*F232+F230)/F232),"J","L"))))</f>
        <v>J</v>
      </c>
    </row>
    <row r="231" spans="1:21" ht="1.5" customHeight="1">
      <c r="B231" s="366"/>
      <c r="C231" s="48"/>
      <c r="E231" s="366"/>
      <c r="F231" s="48"/>
      <c r="H231" s="48"/>
      <c r="J231" s="48"/>
      <c r="L231" s="48"/>
      <c r="N231" s="367"/>
      <c r="O231" s="48"/>
    </row>
    <row r="232" spans="1:21" ht="19.5">
      <c r="B232" s="366"/>
      <c r="C232" s="261">
        <v>3</v>
      </c>
      <c r="E232" s="366"/>
      <c r="F232" s="261">
        <v>4</v>
      </c>
      <c r="H232" s="268">
        <v>3</v>
      </c>
      <c r="J232" s="268">
        <v>4</v>
      </c>
      <c r="L232" s="268">
        <v>4</v>
      </c>
      <c r="N232" s="367"/>
      <c r="O232" s="268">
        <v>4</v>
      </c>
    </row>
    <row r="233" spans="1:21" ht="22.5">
      <c r="C233" s="41"/>
      <c r="H233" s="270">
        <v>1</v>
      </c>
      <c r="J233" s="270"/>
      <c r="L233" s="53" t="e">
        <f>IF(L230="","",IF(L230=#REF!,"J","L"))</f>
        <v>#REF!</v>
      </c>
      <c r="M233" s="53" t="e">
        <f>IF(M230/M232=(F230+I230)/I232,"J","L")</f>
        <v>#VALUE!</v>
      </c>
      <c r="N233" s="53"/>
    </row>
    <row r="234" spans="1:21" ht="22.5">
      <c r="C234" s="41"/>
      <c r="G234" s="53"/>
      <c r="H234" s="80" t="str">
        <f>IF(H230="","",IF(H232="","",IF(H230/H232=(B230*C232+C230)/C232,"J","L")))</f>
        <v>J</v>
      </c>
      <c r="I234" s="53"/>
      <c r="J234" s="80" t="str">
        <f>IF(J230="","",IF(J232="","",IF(J230/J232=(E230*F232+F230)/F232,"J","L")))</f>
        <v>J</v>
      </c>
      <c r="K234" s="53"/>
      <c r="L234" s="80" t="str">
        <f>IF(L230/L232=(B230*C232+C230)/C232*(E230*F232+F230)/F232,"J","L")</f>
        <v>J</v>
      </c>
      <c r="N234" s="53"/>
    </row>
    <row r="235" spans="1:21" ht="22.5">
      <c r="A235" s="3"/>
      <c r="B235" s="3"/>
      <c r="C235" s="73"/>
      <c r="D235" s="3"/>
      <c r="E235" s="3"/>
      <c r="F235" s="3"/>
      <c r="G235" s="83"/>
      <c r="H235" s="81"/>
      <c r="I235" s="83"/>
      <c r="J235" s="81"/>
      <c r="K235" s="83"/>
      <c r="L235" s="3"/>
      <c r="M235" s="3"/>
      <c r="N235" s="83"/>
      <c r="O235" s="3"/>
      <c r="P235" s="3"/>
      <c r="Q235" s="3"/>
      <c r="R235" s="3"/>
      <c r="S235" s="3"/>
      <c r="T235" s="3"/>
      <c r="U235" s="3"/>
    </row>
    <row r="236" spans="1:21" ht="22.5">
      <c r="C236" s="41"/>
    </row>
    <row r="237" spans="1:21" ht="22.5">
      <c r="C237" s="41"/>
      <c r="H237" s="85"/>
      <c r="J237" s="85"/>
    </row>
    <row r="238" spans="1:21" ht="19.5">
      <c r="A238" s="40" t="s">
        <v>47</v>
      </c>
      <c r="B238" s="366">
        <v>1</v>
      </c>
      <c r="C238" s="261">
        <v>1</v>
      </c>
      <c r="E238" s="366">
        <v>1</v>
      </c>
      <c r="F238" s="261">
        <v>1</v>
      </c>
      <c r="H238" s="260"/>
      <c r="J238" s="260"/>
      <c r="L238" s="260"/>
      <c r="M238" s="53" t="str">
        <f>IF(K238="","",IF(L238="","",IF(L240="","",IF(#REF!+G238/G240=K238+L238/L240,"J","L"))))</f>
        <v/>
      </c>
      <c r="N238" s="365"/>
      <c r="O238" s="63" t="str">
        <f>IF(N238="","",IF(N238=(B238*C240+C238)/C240*(E238*F240+F238)/F240,"J","L"))</f>
        <v/>
      </c>
      <c r="U238" s="16" t="str">
        <f>IF(O238="","",IF(O238="J",1,""))</f>
        <v/>
      </c>
    </row>
    <row r="239" spans="1:21" ht="2.25" customHeight="1">
      <c r="B239" s="366"/>
      <c r="C239" s="48"/>
      <c r="E239" s="366"/>
      <c r="F239" s="48"/>
      <c r="H239" s="48"/>
      <c r="J239" s="48"/>
      <c r="L239" s="48"/>
      <c r="N239" s="365"/>
      <c r="O239" s="53"/>
    </row>
    <row r="240" spans="1:21" ht="19.5">
      <c r="B240" s="366"/>
      <c r="C240" s="261">
        <v>2</v>
      </c>
      <c r="E240" s="366"/>
      <c r="F240" s="261">
        <v>3</v>
      </c>
      <c r="H240" s="260"/>
      <c r="J240" s="260"/>
      <c r="L240" s="260"/>
      <c r="N240" s="365"/>
      <c r="O240" s="53"/>
    </row>
    <row r="241" spans="1:21" ht="22.5">
      <c r="C241" s="41"/>
      <c r="H241" s="85"/>
      <c r="J241" s="85"/>
      <c r="L241" s="53" t="str">
        <f>IF(L238="","",IF(L238=#REF!,"J","L"))</f>
        <v/>
      </c>
      <c r="M241" s="53" t="e">
        <f>IF(M238/M240=(F238+I238)/I240,"J","L")</f>
        <v>#VALUE!</v>
      </c>
      <c r="N241" s="53"/>
    </row>
    <row r="242" spans="1:21" ht="22.5">
      <c r="C242" s="41"/>
      <c r="G242" s="53"/>
      <c r="H242" s="80" t="str">
        <f>IF(H238="","",IF(H240="","",IF(H238/H240=(B238*C240+C238)/C240,"J","L")))</f>
        <v/>
      </c>
      <c r="I242" s="53"/>
      <c r="J242" s="80" t="str">
        <f>IF(J238="","",IF(J240="","",IF(J238/J240=(E238*F240+F238)/F240,"J","L")))</f>
        <v/>
      </c>
      <c r="K242" s="53"/>
      <c r="L242" s="80" t="e">
        <f>IF(L238/L240=(B238*C240+C238)/C240*(E238*F240+F238)/F240,"J","L")</f>
        <v>#DIV/0!</v>
      </c>
      <c r="N242" s="53"/>
      <c r="Q242" s="54"/>
    </row>
    <row r="243" spans="1:21" s="3" customFormat="1" ht="22.5">
      <c r="C243" s="73"/>
      <c r="G243" s="83"/>
      <c r="H243" s="81"/>
      <c r="I243" s="83"/>
      <c r="J243" s="81"/>
      <c r="K243" s="83"/>
      <c r="N243" s="83"/>
      <c r="Q243" s="84"/>
    </row>
    <row r="244" spans="1:21" ht="22.5">
      <c r="C244" s="41"/>
      <c r="H244" s="85"/>
      <c r="J244" s="85"/>
    </row>
    <row r="245" spans="1:21" ht="19.5">
      <c r="A245" s="40" t="s">
        <v>48</v>
      </c>
      <c r="B245" s="366">
        <v>2</v>
      </c>
      <c r="C245" s="261">
        <v>2</v>
      </c>
      <c r="E245" s="366">
        <v>1</v>
      </c>
      <c r="F245" s="261">
        <v>1</v>
      </c>
      <c r="H245" s="260"/>
      <c r="J245" s="260"/>
      <c r="L245" s="260"/>
      <c r="M245" s="53" t="str">
        <f>IF(K245="","",IF(L245="","",IF(L247="","",IF(#REF!+G245/G247=K245+L245/L247,"J","L"))))</f>
        <v/>
      </c>
      <c r="N245" s="365"/>
      <c r="O245" s="63" t="str">
        <f>IF(N245="","",IF(N245=(B245*C247+C245)/C247*(E245*F247+F245)/F247,"J","L"))</f>
        <v/>
      </c>
      <c r="U245" s="16" t="str">
        <f>IF(O245="","",IF(O245="J",1,""))</f>
        <v/>
      </c>
    </row>
    <row r="246" spans="1:21" ht="3" customHeight="1">
      <c r="B246" s="366"/>
      <c r="C246" s="48"/>
      <c r="E246" s="366"/>
      <c r="F246" s="48"/>
      <c r="H246" s="48"/>
      <c r="J246" s="48"/>
      <c r="L246" s="48"/>
      <c r="N246" s="365"/>
      <c r="O246" s="53"/>
    </row>
    <row r="247" spans="1:21" ht="19.5">
      <c r="B247" s="366"/>
      <c r="C247" s="261">
        <v>3</v>
      </c>
      <c r="E247" s="366"/>
      <c r="F247" s="261">
        <v>2</v>
      </c>
      <c r="H247" s="260"/>
      <c r="J247" s="260"/>
      <c r="L247" s="260"/>
      <c r="N247" s="365"/>
      <c r="O247" s="53"/>
    </row>
    <row r="248" spans="1:21" ht="22.5">
      <c r="C248" s="41"/>
      <c r="H248" s="85"/>
      <c r="J248" s="85"/>
      <c r="L248" s="53" t="str">
        <f>IF(L245="","",IF(L245=#REF!,"J","L"))</f>
        <v/>
      </c>
      <c r="M248" s="53" t="e">
        <f>IF(M245/M247=(F245+I245)/I247,"J","L")</f>
        <v>#VALUE!</v>
      </c>
      <c r="N248" s="53"/>
    </row>
    <row r="249" spans="1:21" ht="22.5">
      <c r="C249" s="41"/>
      <c r="G249" s="53"/>
      <c r="H249" s="80" t="str">
        <f>IF(H245="","",IF(H247="","",IF(H245/H247=(B245*C247+C245)/C247,"J","L")))</f>
        <v/>
      </c>
      <c r="I249" s="53"/>
      <c r="J249" s="80" t="str">
        <f>IF(J245="","",IF(J247="","",IF(J245/J247=(E245*F247+F245)/F247,"J","L")))</f>
        <v/>
      </c>
      <c r="K249" s="53"/>
      <c r="L249" s="80" t="e">
        <f>IF(L245/L247=(B245*C247+C245)/C247*(E245*F247+F245)/F247,"J","L")</f>
        <v>#DIV/0!</v>
      </c>
      <c r="N249" s="53"/>
      <c r="Q249" s="54"/>
    </row>
    <row r="250" spans="1:21" s="3" customFormat="1" ht="22.5">
      <c r="C250" s="73"/>
      <c r="G250" s="83"/>
      <c r="H250" s="81"/>
      <c r="I250" s="83"/>
      <c r="J250" s="81"/>
      <c r="K250" s="83"/>
      <c r="N250" s="83"/>
      <c r="Q250" s="84"/>
    </row>
    <row r="251" spans="1:21" ht="22.5">
      <c r="C251" s="41"/>
      <c r="H251" s="85"/>
      <c r="J251" s="85"/>
    </row>
    <row r="252" spans="1:21" ht="19.5">
      <c r="A252" s="40" t="s">
        <v>49</v>
      </c>
      <c r="B252" s="366">
        <v>3</v>
      </c>
      <c r="C252" s="261">
        <v>1</v>
      </c>
      <c r="E252" s="366">
        <v>2</v>
      </c>
      <c r="F252" s="261">
        <v>1</v>
      </c>
      <c r="H252" s="260"/>
      <c r="J252" s="260"/>
      <c r="L252" s="260"/>
      <c r="M252" s="53" t="str">
        <f>IF(K252="","",IF(L252="","",IF(L254="","",IF(#REF!+G252/G254=K252+L252/L254,"J","L"))))</f>
        <v/>
      </c>
      <c r="N252" s="365"/>
      <c r="O252" s="63" t="str">
        <f>IF(N252="","",IF(N252=(B252*C254+C252)/C254*(E252*F254+F252)/F254,"J","L"))</f>
        <v/>
      </c>
      <c r="U252" s="16" t="str">
        <f>IF(O252="","",IF(O252="J",1,""))</f>
        <v/>
      </c>
    </row>
    <row r="253" spans="1:21" ht="2.25" customHeight="1">
      <c r="B253" s="366"/>
      <c r="C253" s="48"/>
      <c r="E253" s="366"/>
      <c r="F253" s="48"/>
      <c r="H253" s="48"/>
      <c r="J253" s="48"/>
      <c r="L253" s="48"/>
      <c r="N253" s="365"/>
      <c r="O253" s="53"/>
    </row>
    <row r="254" spans="1:21" ht="19.5">
      <c r="B254" s="366"/>
      <c r="C254" s="261">
        <v>5</v>
      </c>
      <c r="E254" s="366"/>
      <c r="F254" s="261">
        <v>2</v>
      </c>
      <c r="H254" s="260"/>
      <c r="J254" s="260"/>
      <c r="L254" s="260"/>
      <c r="N254" s="365"/>
      <c r="O254" s="53"/>
    </row>
    <row r="255" spans="1:21" ht="22.5">
      <c r="C255" s="41"/>
      <c r="H255" s="85"/>
      <c r="J255" s="85"/>
      <c r="L255" s="53" t="str">
        <f>IF(L252="","",IF(L252=#REF!,"J","L"))</f>
        <v/>
      </c>
      <c r="M255" s="53" t="e">
        <f>IF(M252/M254=(F252+I252)/I254,"J","L")</f>
        <v>#VALUE!</v>
      </c>
      <c r="N255" s="53"/>
    </row>
    <row r="256" spans="1:21" ht="22.5">
      <c r="C256" s="41"/>
      <c r="G256" s="53"/>
      <c r="H256" s="80" t="str">
        <f>IF(H252="","",IF(H254="","",IF(H252/H254=(B252*C254+C252)/C254,"J","L")))</f>
        <v/>
      </c>
      <c r="I256" s="53"/>
      <c r="J256" s="80" t="str">
        <f>IF(J252="","",IF(J254="","",IF(J252/J254=(E252*F254+F252)/F254,"J","L")))</f>
        <v/>
      </c>
      <c r="K256" s="53"/>
      <c r="L256" s="80" t="e">
        <f>IF(L252/L254=(B252*C254+C252)/C254*(E252*F254+F252)/F254,"J","L")</f>
        <v>#DIV/0!</v>
      </c>
      <c r="N256" s="53"/>
      <c r="Q256" s="54"/>
    </row>
    <row r="257" spans="1:21" s="3" customFormat="1" ht="22.5">
      <c r="C257" s="73"/>
      <c r="G257" s="83"/>
      <c r="H257" s="81"/>
      <c r="I257" s="83"/>
      <c r="J257" s="81"/>
      <c r="K257" s="83"/>
      <c r="N257" s="83"/>
      <c r="Q257" s="84"/>
    </row>
    <row r="258" spans="1:21" ht="22.5">
      <c r="C258" s="41"/>
      <c r="J258" s="85"/>
    </row>
    <row r="259" spans="1:21" ht="19.5">
      <c r="A259" s="40" t="s">
        <v>50</v>
      </c>
      <c r="B259" s="366">
        <v>4</v>
      </c>
      <c r="C259" s="261">
        <v>1</v>
      </c>
      <c r="E259" s="366">
        <v>1</v>
      </c>
      <c r="F259" s="261">
        <v>1</v>
      </c>
      <c r="H259" s="260"/>
      <c r="J259" s="260"/>
      <c r="L259" s="260"/>
      <c r="M259" s="53" t="str">
        <f>IF(K259="","",IF(L259="","",IF(L261="","",IF(#REF!+G259/G261=K259+L259/L261,"J","L"))))</f>
        <v/>
      </c>
      <c r="N259" s="365"/>
      <c r="O259" s="260"/>
      <c r="P259" s="63" t="str">
        <f>IF(N259="","",IF(O259="","",IF(O261="","",IF((N259*O261+O259)/O261=(B259*C261+C259)/C261*((E259*F261+F259)/F261),"J","L"))))</f>
        <v/>
      </c>
      <c r="U259" s="16" t="str">
        <f>IF(P259="","",IF(P259="J",1,""))</f>
        <v/>
      </c>
    </row>
    <row r="260" spans="1:21" ht="2.25" customHeight="1">
      <c r="B260" s="366"/>
      <c r="C260" s="48"/>
      <c r="E260" s="366"/>
      <c r="F260" s="48"/>
      <c r="H260" s="48"/>
      <c r="J260" s="48"/>
      <c r="L260" s="48"/>
      <c r="N260" s="365"/>
      <c r="O260" s="48"/>
    </row>
    <row r="261" spans="1:21" ht="19.5">
      <c r="B261" s="366"/>
      <c r="C261" s="261">
        <v>2</v>
      </c>
      <c r="E261" s="366"/>
      <c r="F261" s="261">
        <v>5</v>
      </c>
      <c r="H261" s="260"/>
      <c r="J261" s="260"/>
      <c r="L261" s="260"/>
      <c r="N261" s="365"/>
      <c r="O261" s="260"/>
    </row>
    <row r="262" spans="1:21" ht="22.5">
      <c r="C262" s="41"/>
      <c r="H262" s="85"/>
      <c r="L262" s="53" t="str">
        <f>IF(L259="","",IF(L259=#REF!,"J","L"))</f>
        <v/>
      </c>
      <c r="M262" s="53" t="e">
        <f>IF(M259/M261=(F259+I259)/I261,"J","L")</f>
        <v>#VALUE!</v>
      </c>
      <c r="N262" s="53"/>
    </row>
    <row r="263" spans="1:21" ht="22.5">
      <c r="C263" s="41"/>
      <c r="G263" s="53"/>
      <c r="H263" s="80" t="str">
        <f>IF(H259="","",IF(H261="","",IF(H259/H261=(B259*C261+C259)/C261,"J","L")))</f>
        <v/>
      </c>
      <c r="I263" s="53"/>
      <c r="J263" s="80" t="str">
        <f>IF(J259="","",IF(J261="","",IF(J259/J261=(E259*F261+F259)/F261,"J","L")))</f>
        <v/>
      </c>
      <c r="K263" s="53"/>
      <c r="L263" s="80" t="e">
        <f>IF(L259/L261=(B259*C261+C259)/C261*(E259*F261+F259)/F261,"J","L")</f>
        <v>#DIV/0!</v>
      </c>
      <c r="N263" s="53"/>
      <c r="Q263" s="54"/>
    </row>
    <row r="264" spans="1:21" s="3" customFormat="1" ht="22.5">
      <c r="C264" s="73"/>
      <c r="G264" s="83"/>
      <c r="H264" s="81"/>
      <c r="I264" s="83"/>
      <c r="J264" s="81"/>
      <c r="K264" s="83"/>
      <c r="N264" s="83"/>
      <c r="Q264" s="84"/>
    </row>
    <row r="265" spans="1:21" ht="22.5">
      <c r="C265" s="41"/>
      <c r="H265" s="85"/>
    </row>
    <row r="266" spans="1:21" ht="19.5">
      <c r="A266" s="40" t="s">
        <v>51</v>
      </c>
      <c r="B266" s="366">
        <v>1</v>
      </c>
      <c r="C266" s="261">
        <v>4</v>
      </c>
      <c r="E266" s="366">
        <v>2</v>
      </c>
      <c r="F266" s="261">
        <v>2</v>
      </c>
      <c r="H266" s="260"/>
      <c r="J266" s="260"/>
      <c r="L266" s="260"/>
      <c r="M266" s="53" t="str">
        <f>IF(K266="","",IF(L266="","",IF(L268="","",IF(#REF!+G266/G268=K266+L266/L268,"J","L"))))</f>
        <v/>
      </c>
      <c r="N266" s="365"/>
      <c r="O266" s="260"/>
      <c r="P266" s="63" t="str">
        <f>IF(N266="","",IF(O266="","",IF(O268="","",IF((N266*O268+O266)/O268=(B266*C268+C266)/C268*((E266*F268+F266)/F268),"J","L"))))</f>
        <v/>
      </c>
      <c r="U266" s="16" t="str">
        <f>IF(P266="","",IF(P266="J",1,""))</f>
        <v/>
      </c>
    </row>
    <row r="267" spans="1:21" ht="3.75" customHeight="1">
      <c r="B267" s="366"/>
      <c r="C267" s="48"/>
      <c r="E267" s="366"/>
      <c r="F267" s="48"/>
      <c r="H267" s="48"/>
      <c r="J267" s="48"/>
      <c r="L267" s="48"/>
      <c r="N267" s="365"/>
      <c r="O267" s="48"/>
    </row>
    <row r="268" spans="1:21" ht="19.5">
      <c r="B268" s="366"/>
      <c r="C268" s="261">
        <v>5</v>
      </c>
      <c r="E268" s="366"/>
      <c r="F268" s="261">
        <v>3</v>
      </c>
      <c r="H268" s="260"/>
      <c r="J268" s="260"/>
      <c r="L268" s="260"/>
      <c r="N268" s="365"/>
      <c r="O268" s="260"/>
    </row>
    <row r="269" spans="1:21" ht="22.5">
      <c r="C269" s="41"/>
      <c r="J269" s="85"/>
      <c r="L269" s="53" t="str">
        <f>IF(L266="","",IF(L266=#REF!,"J","L"))</f>
        <v/>
      </c>
      <c r="M269" s="53" t="e">
        <f>IF(M266/M268=(F266+I266)/I268,"J","L")</f>
        <v>#VALUE!</v>
      </c>
      <c r="N269" s="53"/>
    </row>
    <row r="270" spans="1:21" ht="22.5">
      <c r="C270" s="41"/>
      <c r="G270" s="53"/>
      <c r="H270" s="80" t="str">
        <f>IF(H266="","",IF(H268="","",IF(H266/H268=(B266*C268+C266)/C268,"J","L")))</f>
        <v/>
      </c>
      <c r="I270" s="53"/>
      <c r="J270" s="80" t="str">
        <f>IF(J266="","",IF(J268="","",IF(J266/J268=(E266*F268+F266)/F268,"J","L")))</f>
        <v/>
      </c>
      <c r="K270" s="53"/>
      <c r="L270" s="80" t="e">
        <f>IF(L266/L268=(B266*C268+C266)/C268*(E266*F268+F266)/F268,"J","L")</f>
        <v>#DIV/0!</v>
      </c>
      <c r="N270" s="53"/>
      <c r="Q270" s="54"/>
    </row>
    <row r="271" spans="1:21" s="3" customFormat="1" ht="22.5">
      <c r="C271" s="73"/>
      <c r="G271" s="83"/>
      <c r="H271" s="81"/>
      <c r="I271" s="83"/>
      <c r="J271" s="81"/>
      <c r="K271" s="83"/>
      <c r="N271" s="83"/>
      <c r="Q271" s="84"/>
    </row>
    <row r="272" spans="1:21" s="59" customFormat="1"/>
    <row r="274" spans="1:25" ht="30.75" customHeight="1">
      <c r="F274" s="46"/>
      <c r="K274" s="56">
        <f>SUM(U238:U272)</f>
        <v>0</v>
      </c>
      <c r="L274" s="55" t="s">
        <v>59</v>
      </c>
    </row>
    <row r="276" spans="1:25">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row>
  </sheetData>
  <sheetProtection password="C7D3" sheet="1" objects="1" scenarios="1"/>
  <mergeCells count="49">
    <mergeCell ref="B259:B261"/>
    <mergeCell ref="E259:E261"/>
    <mergeCell ref="N259:N261"/>
    <mergeCell ref="B266:B268"/>
    <mergeCell ref="E266:E268"/>
    <mergeCell ref="N266:N268"/>
    <mergeCell ref="B245:B247"/>
    <mergeCell ref="E245:E247"/>
    <mergeCell ref="N245:N247"/>
    <mergeCell ref="B252:B254"/>
    <mergeCell ref="E252:E254"/>
    <mergeCell ref="N252:N254"/>
    <mergeCell ref="B230:B232"/>
    <mergeCell ref="E230:E232"/>
    <mergeCell ref="N230:N232"/>
    <mergeCell ref="B238:B240"/>
    <mergeCell ref="E238:E240"/>
    <mergeCell ref="N238:N240"/>
    <mergeCell ref="B198:B200"/>
    <mergeCell ref="M198:M200"/>
    <mergeCell ref="B206:B208"/>
    <mergeCell ref="M206:M208"/>
    <mergeCell ref="B214:B216"/>
    <mergeCell ref="M214:M216"/>
    <mergeCell ref="B167:B169"/>
    <mergeCell ref="B174:B176"/>
    <mergeCell ref="M174:M176"/>
    <mergeCell ref="B182:B184"/>
    <mergeCell ref="B190:B192"/>
    <mergeCell ref="M190:M192"/>
    <mergeCell ref="B160:B162"/>
    <mergeCell ref="M160:M162"/>
    <mergeCell ref="D109:D111"/>
    <mergeCell ref="H109:H111"/>
    <mergeCell ref="D116:D118"/>
    <mergeCell ref="H116:H118"/>
    <mergeCell ref="D124:D126"/>
    <mergeCell ref="H124:H126"/>
    <mergeCell ref="B139:B141"/>
    <mergeCell ref="M139:M141"/>
    <mergeCell ref="B145:B147"/>
    <mergeCell ref="B152:B154"/>
    <mergeCell ref="M152:M154"/>
    <mergeCell ref="D91:D93"/>
    <mergeCell ref="H91:H93"/>
    <mergeCell ref="D97:D99"/>
    <mergeCell ref="H97:H99"/>
    <mergeCell ref="D103:D105"/>
    <mergeCell ref="H103:H105"/>
  </mergeCells>
  <hyperlinks>
    <hyperlink ref="B8:I8" location="F15" display="α) ΚΛΑΣΜΑ Χ ΚΛΑΣΜΑ"/>
    <hyperlink ref="B9:I9" location="F88" display="β) ΚΛΑΣΜΑ Χ ΑΚΕΡΑΙΟ"/>
    <hyperlink ref="B10:I10" location="G129" display="γ) ΚΛΑΣΜΑ Χ ΜΕΙΚΤΟ"/>
    <hyperlink ref="B11:I11" location="H213" display="δ) ΜΕΙΚΤΟ Χ ΜΕΙΚΤΟ"/>
  </hyperlink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dimension ref="A1:BJ531"/>
  <sheetViews>
    <sheetView workbookViewId="0"/>
  </sheetViews>
  <sheetFormatPr defaultRowHeight="15"/>
  <cols>
    <col min="1" max="1" width="3.25" style="16" customWidth="1"/>
    <col min="2" max="2" width="3.75" style="16" customWidth="1"/>
    <col min="3" max="3" width="4.125" style="16" customWidth="1"/>
    <col min="4" max="4" width="4" style="16" customWidth="1"/>
    <col min="5" max="5" width="3.875" style="16" customWidth="1"/>
    <col min="6" max="6" width="4.375" style="16" customWidth="1"/>
    <col min="7" max="7" width="4.625" style="16" customWidth="1"/>
    <col min="8" max="8" width="4.25" style="16" customWidth="1"/>
    <col min="9" max="9" width="3.875" style="16" customWidth="1"/>
    <col min="10" max="10" width="4.125" style="16" customWidth="1"/>
    <col min="11" max="11" width="4.5" style="16" customWidth="1"/>
    <col min="12" max="12" width="3.5" style="16" customWidth="1"/>
    <col min="13" max="13" width="4" style="16" customWidth="1"/>
    <col min="14" max="14" width="3.875" style="16" customWidth="1"/>
    <col min="15" max="15" width="4.25" style="16" customWidth="1"/>
    <col min="16" max="16" width="4" style="16" customWidth="1"/>
    <col min="17" max="18" width="3.875" style="16" customWidth="1"/>
    <col min="19" max="19" width="3.5" style="16" customWidth="1"/>
    <col min="20" max="20" width="7" style="16" customWidth="1"/>
    <col min="21" max="16384" width="9" style="16"/>
  </cols>
  <sheetData>
    <row r="1" spans="1:22" ht="87.75" customHeight="1">
      <c r="A1" s="39"/>
      <c r="B1" s="39"/>
      <c r="C1" s="39"/>
      <c r="D1" s="39"/>
      <c r="E1" s="39"/>
      <c r="F1" s="39"/>
      <c r="G1" s="39"/>
      <c r="H1" s="39"/>
      <c r="I1" s="39"/>
      <c r="J1" s="39"/>
      <c r="K1" s="39"/>
      <c r="L1" s="39"/>
      <c r="M1" s="39"/>
      <c r="N1" s="39"/>
      <c r="O1" s="39"/>
      <c r="P1" s="39"/>
      <c r="Q1" s="39"/>
      <c r="R1" s="39"/>
      <c r="S1" s="39"/>
      <c r="T1" s="39"/>
      <c r="U1" s="39"/>
      <c r="V1" s="39"/>
    </row>
    <row r="2" spans="1:22" s="40" customFormat="1" ht="19.5">
      <c r="B2" s="40" t="s">
        <v>73</v>
      </c>
    </row>
    <row r="3" spans="1:22" s="40" customFormat="1" ht="19.5">
      <c r="B3" s="40" t="s">
        <v>74</v>
      </c>
    </row>
    <row r="4" spans="1:22" s="40" customFormat="1" ht="19.5">
      <c r="B4" s="40" t="s">
        <v>75</v>
      </c>
    </row>
    <row r="5" spans="1:22" s="40" customFormat="1" ht="19.5">
      <c r="B5" s="40" t="s">
        <v>76</v>
      </c>
    </row>
    <row r="6" spans="1:22" s="40" customFormat="1" ht="19.5">
      <c r="B6" s="40" t="s">
        <v>77</v>
      </c>
    </row>
    <row r="7" spans="1:22" s="40" customFormat="1" ht="19.5">
      <c r="B7" s="40" t="s">
        <v>78</v>
      </c>
    </row>
    <row r="8" spans="1:22" s="40" customFormat="1" ht="19.5"/>
    <row r="9" spans="1:22" s="40" customFormat="1" ht="19.5">
      <c r="B9" s="40" t="s">
        <v>70</v>
      </c>
    </row>
    <row r="10" spans="1:22" s="40" customFormat="1" ht="24.75">
      <c r="B10" s="333" t="s">
        <v>242</v>
      </c>
      <c r="C10" s="333"/>
      <c r="D10" s="333"/>
      <c r="E10" s="333"/>
      <c r="F10" s="333"/>
      <c r="G10" s="333"/>
      <c r="H10" s="333"/>
      <c r="I10" s="333"/>
      <c r="J10" s="333"/>
      <c r="K10" s="333"/>
      <c r="L10" s="333"/>
      <c r="M10" s="333"/>
      <c r="N10" s="333"/>
      <c r="O10" s="333"/>
      <c r="P10" s="333"/>
      <c r="Q10" s="333"/>
    </row>
    <row r="11" spans="1:22" s="40" customFormat="1" ht="24.75">
      <c r="B11" s="335" t="s">
        <v>243</v>
      </c>
      <c r="C11" s="335"/>
      <c r="D11" s="335"/>
      <c r="E11" s="335"/>
      <c r="F11" s="335"/>
      <c r="G11" s="335"/>
      <c r="H11" s="335"/>
      <c r="I11" s="335"/>
      <c r="J11" s="335"/>
      <c r="K11" s="335"/>
      <c r="L11" s="335"/>
      <c r="M11" s="335"/>
      <c r="N11" s="335"/>
      <c r="O11" s="335"/>
      <c r="P11" s="335"/>
      <c r="Q11" s="335"/>
    </row>
    <row r="12" spans="1:22" s="40" customFormat="1" ht="24.75">
      <c r="B12" s="336" t="s">
        <v>244</v>
      </c>
      <c r="C12" s="336"/>
      <c r="D12" s="336"/>
      <c r="E12" s="336"/>
      <c r="F12" s="336"/>
      <c r="G12" s="336"/>
      <c r="H12" s="336"/>
      <c r="I12" s="336"/>
      <c r="J12" s="336"/>
      <c r="K12" s="336"/>
      <c r="L12" s="336"/>
      <c r="M12" s="336"/>
      <c r="N12" s="336"/>
      <c r="O12" s="336"/>
      <c r="P12" s="336"/>
      <c r="Q12" s="336"/>
    </row>
    <row r="13" spans="1:22" s="40" customFormat="1" ht="24.75">
      <c r="B13" s="337" t="s">
        <v>245</v>
      </c>
      <c r="C13" s="337"/>
      <c r="D13" s="337"/>
      <c r="E13" s="337"/>
      <c r="F13" s="337"/>
      <c r="G13" s="337"/>
      <c r="H13" s="337"/>
      <c r="I13" s="337"/>
      <c r="J13" s="337"/>
      <c r="K13" s="337"/>
      <c r="L13" s="337"/>
      <c r="M13" s="337"/>
      <c r="N13" s="337"/>
      <c r="O13" s="337"/>
      <c r="P13" s="337"/>
      <c r="Q13" s="337"/>
    </row>
    <row r="14" spans="1:22" s="40" customFormat="1" ht="24.75">
      <c r="B14" s="334" t="s">
        <v>246</v>
      </c>
      <c r="C14" s="334"/>
      <c r="D14" s="334"/>
      <c r="E14" s="334"/>
      <c r="F14" s="334"/>
      <c r="G14" s="334"/>
      <c r="H14" s="334"/>
      <c r="I14" s="334"/>
      <c r="J14" s="334"/>
      <c r="K14" s="334"/>
      <c r="L14" s="334"/>
      <c r="M14" s="334"/>
      <c r="N14" s="334"/>
      <c r="O14" s="334"/>
      <c r="P14" s="334"/>
      <c r="Q14" s="334"/>
    </row>
    <row r="15" spans="1:22" s="40" customFormat="1" ht="31.5" customHeight="1">
      <c r="B15" s="40" t="s">
        <v>69</v>
      </c>
    </row>
    <row r="16" spans="1:22" s="40" customFormat="1" ht="31.5" customHeight="1">
      <c r="U16" s="40" t="s">
        <v>58</v>
      </c>
    </row>
    <row r="17" spans="1:21" s="40" customFormat="1" ht="15" customHeight="1"/>
    <row r="18" spans="1:21" s="40" customFormat="1" ht="15" customHeight="1"/>
    <row r="19" spans="1:21" s="40" customFormat="1" ht="15" customHeight="1"/>
    <row r="20" spans="1:21" s="40" customFormat="1" ht="33" customHeight="1">
      <c r="A20" s="305" t="s">
        <v>216</v>
      </c>
      <c r="B20" s="306"/>
    </row>
    <row r="21" spans="1:21" s="40" customFormat="1" ht="33" customHeight="1">
      <c r="A21" s="307" t="s">
        <v>231</v>
      </c>
      <c r="B21" s="306"/>
    </row>
    <row r="22" spans="1:21" s="40" customFormat="1" ht="33" customHeight="1">
      <c r="A22" s="307" t="s">
        <v>232</v>
      </c>
      <c r="B22" s="306"/>
    </row>
    <row r="23" spans="1:21" s="40" customFormat="1" ht="33" customHeight="1">
      <c r="A23" s="288"/>
    </row>
    <row r="24" spans="1:21" s="40" customFormat="1" ht="26.25" customHeight="1">
      <c r="A24" s="265" t="s">
        <v>139</v>
      </c>
    </row>
    <row r="25" spans="1:21" s="40" customFormat="1" ht="26.25" customHeight="1" thickBot="1">
      <c r="A25" s="41"/>
      <c r="B25" s="298">
        <v>1</v>
      </c>
      <c r="C25" s="41"/>
      <c r="D25" s="298">
        <v>2</v>
      </c>
      <c r="E25" s="16"/>
      <c r="F25" s="296">
        <v>1</v>
      </c>
      <c r="G25" s="53"/>
      <c r="H25" s="296">
        <v>3</v>
      </c>
      <c r="I25" s="16"/>
      <c r="J25" s="296">
        <v>3</v>
      </c>
      <c r="K25" s="16"/>
      <c r="L25" s="296">
        <v>1</v>
      </c>
      <c r="M25" s="63" t="str">
        <f>IF(L25="","",IF(L26="","",IF((L25/L26)=(B25/B26)/(D25/D26),"J","L")))</f>
        <v>J</v>
      </c>
    </row>
    <row r="26" spans="1:21" s="40" customFormat="1" ht="26.25" customHeight="1" thickTop="1">
      <c r="A26" s="16"/>
      <c r="B26" s="44">
        <v>6</v>
      </c>
      <c r="C26" s="41"/>
      <c r="D26" s="44">
        <v>3</v>
      </c>
      <c r="E26" s="16"/>
      <c r="F26" s="51">
        <v>6</v>
      </c>
      <c r="G26" s="16"/>
      <c r="H26" s="51">
        <v>2</v>
      </c>
      <c r="I26" s="16"/>
      <c r="J26" s="51">
        <v>12</v>
      </c>
      <c r="K26" s="16"/>
      <c r="L26" s="51">
        <v>4</v>
      </c>
    </row>
    <row r="27" spans="1:21" s="40" customFormat="1" ht="26.25" customHeight="1">
      <c r="A27" s="16"/>
      <c r="B27" s="45"/>
      <c r="C27" s="41"/>
      <c r="D27" s="45"/>
      <c r="E27" s="45"/>
      <c r="F27" s="64" t="str">
        <f>IF(F26="","",IF(F26=B26,"J","L"))</f>
        <v>J</v>
      </c>
      <c r="G27" s="45"/>
      <c r="H27" s="64" t="str">
        <f>IF(H26="","",IF(H26=D25,"J","L"))</f>
        <v>J</v>
      </c>
      <c r="I27" s="16"/>
      <c r="J27" s="64" t="str">
        <f>IF(J25="","",IF(J26="","",IF(J25/J26=(B25/B26)/(D25/D26),"J","L")))</f>
        <v>J</v>
      </c>
      <c r="K27" s="16"/>
      <c r="L27" s="16"/>
      <c r="M27" s="16"/>
      <c r="N27" s="16"/>
      <c r="O27" s="16"/>
      <c r="P27" s="16"/>
      <c r="Q27" s="16"/>
    </row>
    <row r="28" spans="1:21" s="3" customFormat="1" ht="39.75" customHeight="1">
      <c r="A28" s="319" t="s">
        <v>219</v>
      </c>
    </row>
    <row r="29" spans="1:21" s="40" customFormat="1" ht="25.5" customHeight="1">
      <c r="F29" s="64" t="str">
        <f>IF(F30="","",IF(F30=B30,"J","L"))</f>
        <v/>
      </c>
      <c r="H29" s="64" t="str">
        <f>IF(H30="","",IF(H30=D31,"J","L"))</f>
        <v/>
      </c>
    </row>
    <row r="30" spans="1:21" ht="23.25" thickBot="1">
      <c r="A30" s="41" t="s">
        <v>47</v>
      </c>
      <c r="B30" s="42">
        <v>1</v>
      </c>
      <c r="C30" s="41"/>
      <c r="D30" s="42">
        <v>1</v>
      </c>
      <c r="F30" s="50"/>
      <c r="G30" s="53"/>
      <c r="H30" s="50"/>
      <c r="J30" s="50"/>
      <c r="L30" s="50"/>
      <c r="M30" s="63" t="str">
        <f>IF(L30="","",IF(L31="","",IF((L30/L31)=(B30/B31)/(D30/D31),"J","L")))</f>
        <v/>
      </c>
      <c r="Q30" s="16" t="s">
        <v>52</v>
      </c>
      <c r="U30" s="16" t="str">
        <f>IF(M30="J",1,"0")</f>
        <v>0</v>
      </c>
    </row>
    <row r="31" spans="1:21" ht="23.25" thickTop="1">
      <c r="B31" s="44">
        <v>4</v>
      </c>
      <c r="C31" s="41"/>
      <c r="D31" s="44">
        <v>2</v>
      </c>
      <c r="F31" s="51"/>
      <c r="H31" s="51"/>
      <c r="J31" s="51"/>
      <c r="L31" s="51"/>
      <c r="Q31" s="88" t="s">
        <v>79</v>
      </c>
    </row>
    <row r="32" spans="1:21" ht="22.5">
      <c r="B32" s="45"/>
      <c r="C32" s="41"/>
      <c r="D32" s="45"/>
      <c r="E32" s="45"/>
      <c r="F32" s="64" t="str">
        <f>IF(F31="","",IF(F31=B31,"J","L"))</f>
        <v/>
      </c>
      <c r="G32" s="45"/>
      <c r="H32" s="64" t="str">
        <f>IF(H31="","",IF(H31=D30,"J","L"))</f>
        <v/>
      </c>
      <c r="J32" s="64" t="str">
        <f>IF(J30="","",IF(J31="","",IF(J30/J31=(B30/B31)/(D30/D31),"J","L")))</f>
        <v/>
      </c>
    </row>
    <row r="33" spans="1:21" s="3" customFormat="1"/>
    <row r="34" spans="1:21" s="40" customFormat="1" ht="25.5" customHeight="1">
      <c r="F34" s="64" t="str">
        <f>IF(F35="","",IF(F35=B35,"J","L"))</f>
        <v/>
      </c>
      <c r="H34" s="64" t="str">
        <f>IF(H35="","",IF(H35=D36,"J","L"))</f>
        <v/>
      </c>
    </row>
    <row r="35" spans="1:21" ht="23.25" thickBot="1">
      <c r="A35" s="41" t="s">
        <v>48</v>
      </c>
      <c r="B35" s="42">
        <v>1</v>
      </c>
      <c r="C35" s="41"/>
      <c r="D35" s="42">
        <v>2</v>
      </c>
      <c r="F35" s="50"/>
      <c r="G35" s="53"/>
      <c r="H35" s="50"/>
      <c r="J35" s="50"/>
      <c r="L35" s="50"/>
      <c r="M35" s="63" t="str">
        <f>IF(L35="","",IF(L36="","",IF((L35/L36)=(B35/B36)/(D35/D36),"J","L")))</f>
        <v/>
      </c>
      <c r="Q35" s="16" t="s">
        <v>52</v>
      </c>
      <c r="U35" s="16" t="str">
        <f>IF(M35="J",1,"0")</f>
        <v>0</v>
      </c>
    </row>
    <row r="36" spans="1:21" ht="23.25" thickTop="1">
      <c r="B36" s="44">
        <v>6</v>
      </c>
      <c r="C36" s="41"/>
      <c r="D36" s="44">
        <v>3</v>
      </c>
      <c r="F36" s="51"/>
      <c r="H36" s="51"/>
      <c r="J36" s="51"/>
      <c r="L36" s="51"/>
      <c r="Q36" s="88" t="s">
        <v>79</v>
      </c>
    </row>
    <row r="37" spans="1:21" ht="22.5">
      <c r="B37" s="45"/>
      <c r="C37" s="41"/>
      <c r="D37" s="45"/>
      <c r="E37" s="45"/>
      <c r="F37" s="64" t="str">
        <f>IF(F36="","",IF(F36=B36,"J","L"))</f>
        <v/>
      </c>
      <c r="G37" s="45"/>
      <c r="H37" s="64" t="str">
        <f>IF(H36="","",IF(H36=D35,"J","L"))</f>
        <v/>
      </c>
      <c r="J37" s="64" t="str">
        <f>IF(J35="","",IF(J36="","",IF(J35/J36=(B35/B36)/(D35/D36),"J","L")))</f>
        <v/>
      </c>
    </row>
    <row r="38" spans="1:21" s="3" customFormat="1"/>
    <row r="39" spans="1:21" s="40" customFormat="1" ht="25.5" customHeight="1">
      <c r="F39" s="64" t="str">
        <f>IF(F40="","",IF(F40=B40,"J","L"))</f>
        <v/>
      </c>
      <c r="H39" s="64" t="str">
        <f>IF(H40="","",IF(H40=D41,"J","L"))</f>
        <v/>
      </c>
    </row>
    <row r="40" spans="1:21" ht="23.25" thickBot="1">
      <c r="A40" s="41" t="s">
        <v>49</v>
      </c>
      <c r="B40" s="42">
        <v>2</v>
      </c>
      <c r="C40" s="41"/>
      <c r="D40" s="42">
        <v>3</v>
      </c>
      <c r="F40" s="50"/>
      <c r="G40" s="53"/>
      <c r="H40" s="50"/>
      <c r="J40" s="50"/>
      <c r="K40" s="63" t="str">
        <f>IF(J40="","",IF(J41="","",IF((J40/J41)=(B40/B41)/(D40/D41),"J","L")))</f>
        <v/>
      </c>
      <c r="L40" s="40"/>
      <c r="Q40" s="16" t="s">
        <v>52</v>
      </c>
      <c r="U40" s="16" t="str">
        <f>IF(K40="J",1,"0")</f>
        <v>0</v>
      </c>
    </row>
    <row r="41" spans="1:21" ht="23.25" thickTop="1">
      <c r="B41" s="44">
        <v>5</v>
      </c>
      <c r="C41" s="41"/>
      <c r="D41" s="44">
        <v>4</v>
      </c>
      <c r="F41" s="51"/>
      <c r="H41" s="51"/>
      <c r="J41" s="51"/>
      <c r="L41" s="40"/>
      <c r="Q41" s="88" t="s">
        <v>79</v>
      </c>
    </row>
    <row r="42" spans="1:21" ht="22.5">
      <c r="B42" s="45"/>
      <c r="C42" s="41"/>
      <c r="D42" s="45"/>
      <c r="E42" s="45"/>
      <c r="F42" s="64" t="str">
        <f>IF(F41="","",IF(F41=B41,"J","L"))</f>
        <v/>
      </c>
      <c r="G42" s="45"/>
      <c r="H42" s="64" t="str">
        <f>IF(H41="","",IF(H41=D40,"J","L"))</f>
        <v/>
      </c>
      <c r="J42" s="64" t="str">
        <f>IF(J40="","",IF(J41="","",IF(J40/J41=(B40/B41)/(D40/D41),"J","L")))</f>
        <v/>
      </c>
      <c r="L42" s="40"/>
    </row>
    <row r="43" spans="1:21" s="3" customFormat="1"/>
    <row r="44" spans="1:21" s="40" customFormat="1" ht="25.5" customHeight="1">
      <c r="F44" s="64" t="str">
        <f>IF(F45="","",IF(F45=B45,"J","L"))</f>
        <v/>
      </c>
      <c r="H44" s="64" t="str">
        <f>IF(H45="","",IF(H45=D46,"J","L"))</f>
        <v/>
      </c>
    </row>
    <row r="45" spans="1:21" ht="23.25" thickBot="1">
      <c r="A45" s="41" t="s">
        <v>50</v>
      </c>
      <c r="B45" s="42">
        <v>1</v>
      </c>
      <c r="C45" s="41"/>
      <c r="D45" s="42">
        <v>2</v>
      </c>
      <c r="F45" s="50"/>
      <c r="G45" s="53"/>
      <c r="H45" s="50"/>
      <c r="J45" s="50"/>
      <c r="K45" s="63" t="str">
        <f>IF(J45="","",IF(J46="","",IF((J45/J46)=(B45/B46)/(D45/D46),"J","L")))</f>
        <v/>
      </c>
      <c r="L45" s="40"/>
      <c r="Q45" s="16" t="s">
        <v>52</v>
      </c>
      <c r="U45" s="16" t="str">
        <f>IF(K45="J",1,"0")</f>
        <v>0</v>
      </c>
    </row>
    <row r="46" spans="1:21" ht="23.25" thickTop="1">
      <c r="B46" s="44">
        <v>4</v>
      </c>
      <c r="C46" s="41"/>
      <c r="D46" s="44">
        <v>3</v>
      </c>
      <c r="F46" s="51"/>
      <c r="H46" s="51"/>
      <c r="J46" s="51"/>
      <c r="L46" s="40"/>
      <c r="Q46" s="88" t="s">
        <v>79</v>
      </c>
    </row>
    <row r="47" spans="1:21" ht="22.5">
      <c r="B47" s="45"/>
      <c r="C47" s="41"/>
      <c r="D47" s="45"/>
      <c r="E47" s="45"/>
      <c r="F47" s="64" t="str">
        <f>IF(F46="","",IF(F46=B46,"J","L"))</f>
        <v/>
      </c>
      <c r="G47" s="45"/>
      <c r="H47" s="64" t="str">
        <f>IF(H46="","",IF(H46=D45,"J","L"))</f>
        <v/>
      </c>
      <c r="J47" s="64" t="str">
        <f>IF(J45="","",IF(J46="","",IF(J45/J46=(B45/B46)/(D45/D46),"J","L")))</f>
        <v/>
      </c>
      <c r="L47" s="40"/>
    </row>
    <row r="48" spans="1:21" s="3" customFormat="1"/>
    <row r="49" spans="1:21" s="40" customFormat="1" ht="25.5" customHeight="1">
      <c r="F49" s="64" t="str">
        <f>IF(F50="","",IF(F50=B50,"J","L"))</f>
        <v/>
      </c>
      <c r="H49" s="64" t="str">
        <f>IF(H50="","",IF(H50=D51,"J","L"))</f>
        <v/>
      </c>
    </row>
    <row r="50" spans="1:21" ht="23.25" thickBot="1">
      <c r="A50" s="41" t="s">
        <v>51</v>
      </c>
      <c r="B50" s="42">
        <v>1</v>
      </c>
      <c r="C50" s="41"/>
      <c r="D50" s="42">
        <v>4</v>
      </c>
      <c r="F50" s="50"/>
      <c r="G50" s="53"/>
      <c r="H50" s="50"/>
      <c r="J50" s="50"/>
      <c r="K50" s="63" t="str">
        <f>IF(J50="","",IF(J51="","",IF((J50/J51)=(B50/B51)/(D50/D51),"J","L")))</f>
        <v/>
      </c>
      <c r="L50" s="40"/>
      <c r="Q50" s="16" t="s">
        <v>52</v>
      </c>
      <c r="U50" s="16" t="str">
        <f>IF(K50="J",1,"0")</f>
        <v>0</v>
      </c>
    </row>
    <row r="51" spans="1:21" ht="23.25" thickTop="1">
      <c r="B51" s="44">
        <v>6</v>
      </c>
      <c r="C51" s="41"/>
      <c r="D51" s="44">
        <v>5</v>
      </c>
      <c r="F51" s="51"/>
      <c r="H51" s="51"/>
      <c r="J51" s="51"/>
      <c r="L51" s="40"/>
      <c r="Q51" s="88" t="s">
        <v>79</v>
      </c>
    </row>
    <row r="52" spans="1:21" ht="22.5">
      <c r="B52" s="45"/>
      <c r="C52" s="41"/>
      <c r="D52" s="45"/>
      <c r="E52" s="45"/>
      <c r="F52" s="64" t="str">
        <f>IF(F51="","",IF(F51=B51,"J","L"))</f>
        <v/>
      </c>
      <c r="G52" s="45"/>
      <c r="H52" s="64" t="str">
        <f>IF(H51="","",IF(H51=D50,"J","L"))</f>
        <v/>
      </c>
      <c r="J52" s="64" t="str">
        <f>IF(J50="","",IF(J51="","",IF(J50/J51=(B50/B51)/(D50/D51),"J","L")))</f>
        <v/>
      </c>
      <c r="L52" s="40"/>
    </row>
    <row r="53" spans="1:21" s="3" customFormat="1"/>
    <row r="54" spans="1:21" s="40" customFormat="1" ht="25.5" customHeight="1">
      <c r="F54" s="64" t="str">
        <f>IF(F55="","",IF(F55=B55,"J","L"))</f>
        <v/>
      </c>
      <c r="H54" s="64" t="str">
        <f>IF(H55="","",IF(H55=D56,"J","L"))</f>
        <v/>
      </c>
    </row>
    <row r="55" spans="1:21" ht="23.25" thickBot="1">
      <c r="A55" s="41" t="s">
        <v>53</v>
      </c>
      <c r="B55" s="42">
        <v>1</v>
      </c>
      <c r="C55" s="41"/>
      <c r="D55" s="42">
        <v>1</v>
      </c>
      <c r="F55" s="50"/>
      <c r="G55" s="53"/>
      <c r="H55" s="50"/>
      <c r="J55" s="50"/>
      <c r="L55" s="362"/>
      <c r="M55" s="50"/>
      <c r="N55" s="63" t="str">
        <f>IF(L55="","",IF(M55="","",IF(M56="","",IF((L55*M56+M55)/M56=(B55/B56)/(D55/D56),"J","L"))))</f>
        <v/>
      </c>
      <c r="Q55" s="16" t="s">
        <v>52</v>
      </c>
      <c r="U55" s="16" t="str">
        <f>IF(N55="J",1,"0")</f>
        <v>0</v>
      </c>
    </row>
    <row r="56" spans="1:21" ht="23.25" thickTop="1">
      <c r="B56" s="44">
        <v>2</v>
      </c>
      <c r="C56" s="41"/>
      <c r="D56" s="44">
        <v>3</v>
      </c>
      <c r="F56" s="51"/>
      <c r="H56" s="51"/>
      <c r="J56" s="51"/>
      <c r="L56" s="362"/>
      <c r="M56" s="51"/>
      <c r="Q56" s="88" t="s">
        <v>79</v>
      </c>
    </row>
    <row r="57" spans="1:21" ht="22.5">
      <c r="B57" s="45"/>
      <c r="C57" s="41"/>
      <c r="D57" s="45"/>
      <c r="E57" s="45"/>
      <c r="F57" s="64" t="str">
        <f>IF(F56="","",IF(F56=B56,"J","L"))</f>
        <v/>
      </c>
      <c r="G57" s="45"/>
      <c r="H57" s="64" t="str">
        <f>IF(H56="","",IF(H56=D55,"J","L"))</f>
        <v/>
      </c>
      <c r="J57" s="64" t="str">
        <f>IF(J55="","",IF(J56="","",IF(J55/J56=(B55/B56)/(D55/D56),"J","L")))</f>
        <v/>
      </c>
    </row>
    <row r="58" spans="1:21" s="3" customFormat="1"/>
    <row r="59" spans="1:21" s="40" customFormat="1" ht="25.5" customHeight="1">
      <c r="F59" s="64" t="str">
        <f>IF(F60="","",IF(F60=B60,"J","L"))</f>
        <v/>
      </c>
      <c r="H59" s="64" t="str">
        <f>IF(H60="","",IF(H60=D61,"J","L"))</f>
        <v/>
      </c>
    </row>
    <row r="60" spans="1:21" ht="23.25" thickBot="1">
      <c r="A60" s="41" t="s">
        <v>54</v>
      </c>
      <c r="B60" s="42">
        <v>3</v>
      </c>
      <c r="C60" s="41"/>
      <c r="D60" s="42">
        <v>2</v>
      </c>
      <c r="F60" s="50"/>
      <c r="G60" s="53"/>
      <c r="H60" s="50"/>
      <c r="J60" s="50"/>
      <c r="L60" s="362"/>
      <c r="M60" s="50"/>
      <c r="N60" s="63" t="str">
        <f>IF(L60="","",IF(M60="","",IF(M61="","",IF((L60*M61+M60)/M61=(B60/B61)/(D60/D61),"J","L"))))</f>
        <v/>
      </c>
      <c r="Q60" s="16" t="s">
        <v>52</v>
      </c>
      <c r="U60" s="16" t="str">
        <f>IF(N60="J",1,"0")</f>
        <v>0</v>
      </c>
    </row>
    <row r="61" spans="1:21" ht="23.25" thickTop="1">
      <c r="B61" s="44">
        <v>4</v>
      </c>
      <c r="C61" s="41"/>
      <c r="D61" s="44">
        <v>3</v>
      </c>
      <c r="F61" s="51"/>
      <c r="H61" s="51"/>
      <c r="J61" s="51"/>
      <c r="L61" s="362"/>
      <c r="M61" s="51"/>
      <c r="Q61" s="88" t="s">
        <v>79</v>
      </c>
    </row>
    <row r="62" spans="1:21" ht="22.5">
      <c r="B62" s="45"/>
      <c r="C62" s="41"/>
      <c r="D62" s="45"/>
      <c r="E62" s="45"/>
      <c r="F62" s="64" t="str">
        <f>IF(F61="","",IF(F61=B61,"J","L"))</f>
        <v/>
      </c>
      <c r="G62" s="45"/>
      <c r="H62" s="64" t="str">
        <f>IF(H61="","",IF(H61=D60,"J","L"))</f>
        <v/>
      </c>
      <c r="J62" s="64" t="str">
        <f>IF(J60="","",IF(J61="","",IF(J60/J61=(B60/B61)/(D60/D61),"J","L")))</f>
        <v/>
      </c>
    </row>
    <row r="63" spans="1:21" s="3" customFormat="1"/>
    <row r="64" spans="1:21" s="40" customFormat="1" ht="25.5" customHeight="1">
      <c r="F64" s="64" t="str">
        <f>IF(F65="","",IF(F65=B65,"J","L"))</f>
        <v/>
      </c>
      <c r="H64" s="64" t="str">
        <f>IF(H65="","",IF(H65=D66,"J","L"))</f>
        <v/>
      </c>
    </row>
    <row r="65" spans="1:21" ht="23.25" thickBot="1">
      <c r="A65" s="41" t="s">
        <v>55</v>
      </c>
      <c r="B65" s="42">
        <v>3</v>
      </c>
      <c r="C65" s="41"/>
      <c r="D65" s="42">
        <v>1</v>
      </c>
      <c r="F65" s="50"/>
      <c r="G65" s="53"/>
      <c r="H65" s="50"/>
      <c r="J65" s="50"/>
      <c r="L65" s="362"/>
      <c r="M65" s="63" t="str">
        <f>IF(L65="","",IF(L65=(B65/B66)/(D65/D66),"J","L"))</f>
        <v/>
      </c>
      <c r="Q65" s="16" t="s">
        <v>52</v>
      </c>
      <c r="U65" s="16" t="str">
        <f>IF(M65="J",1,"0")</f>
        <v>0</v>
      </c>
    </row>
    <row r="66" spans="1:21" ht="23.25" thickTop="1">
      <c r="B66" s="44">
        <v>5</v>
      </c>
      <c r="C66" s="41"/>
      <c r="D66" s="44">
        <v>5</v>
      </c>
      <c r="F66" s="51"/>
      <c r="H66" s="51"/>
      <c r="J66" s="51"/>
      <c r="L66" s="362"/>
      <c r="Q66" s="88" t="s">
        <v>79</v>
      </c>
    </row>
    <row r="67" spans="1:21" ht="22.5">
      <c r="B67" s="45"/>
      <c r="C67" s="41"/>
      <c r="D67" s="45"/>
      <c r="E67" s="45"/>
      <c r="F67" s="64" t="str">
        <f>IF(F66="","",IF(F66=B66,"J","L"))</f>
        <v/>
      </c>
      <c r="G67" s="45"/>
      <c r="H67" s="64" t="str">
        <f>IF(H66="","",IF(H66=D65,"J","L"))</f>
        <v/>
      </c>
      <c r="J67" s="64" t="str">
        <f>IF(J65="","",IF(J66="","",IF(J65/J66=(B65/B66)/(D65/D66),"J","L")))</f>
        <v/>
      </c>
    </row>
    <row r="68" spans="1:21" s="3" customFormat="1"/>
    <row r="69" spans="1:21" s="40" customFormat="1" ht="25.5" customHeight="1">
      <c r="F69" s="64" t="str">
        <f>IF(F70="","",IF(F70=B70,"J","L"))</f>
        <v/>
      </c>
      <c r="H69" s="64" t="str">
        <f>IF(H70="","",IF(H70=D71,"J","L"))</f>
        <v/>
      </c>
    </row>
    <row r="70" spans="1:21" ht="23.25" thickBot="1">
      <c r="A70" s="41" t="s">
        <v>56</v>
      </c>
      <c r="B70" s="42">
        <v>4</v>
      </c>
      <c r="C70" s="41"/>
      <c r="D70" s="42">
        <v>3</v>
      </c>
      <c r="F70" s="50"/>
      <c r="G70" s="53"/>
      <c r="H70" s="50"/>
      <c r="J70" s="50"/>
      <c r="L70" s="362"/>
      <c r="M70" s="50"/>
      <c r="N70" s="63" t="str">
        <f>IF(L70="","",IF(M70="","",IF(M71="","",IF((L70*M71+M70)/M71=(B70/B71)/(D70/D71),"J","L"))))</f>
        <v/>
      </c>
      <c r="Q70" s="16" t="s">
        <v>52</v>
      </c>
      <c r="U70" s="16" t="str">
        <f>IF(N70="J",1,"0")</f>
        <v>0</v>
      </c>
    </row>
    <row r="71" spans="1:21" ht="23.25" thickTop="1">
      <c r="B71" s="44">
        <v>5</v>
      </c>
      <c r="C71" s="41"/>
      <c r="D71" s="44">
        <v>4</v>
      </c>
      <c r="F71" s="51"/>
      <c r="H71" s="51"/>
      <c r="J71" s="51"/>
      <c r="L71" s="362"/>
      <c r="M71" s="51"/>
      <c r="Q71" s="88" t="s">
        <v>79</v>
      </c>
    </row>
    <row r="72" spans="1:21" ht="22.5">
      <c r="B72" s="45"/>
      <c r="C72" s="41"/>
      <c r="D72" s="45"/>
      <c r="E72" s="45"/>
      <c r="F72" s="64" t="str">
        <f>IF(F71="","",IF(F71=B71,"J","L"))</f>
        <v/>
      </c>
      <c r="G72" s="45"/>
      <c r="H72" s="64" t="str">
        <f>IF(H71="","",IF(H71=D70,"J","L"))</f>
        <v/>
      </c>
      <c r="J72" s="64" t="str">
        <f>IF(J70="","",IF(J71="","",IF(J70/J71=(B70/B71)/(D70/D71),"J","L")))</f>
        <v/>
      </c>
    </row>
    <row r="73" spans="1:21" s="3" customFormat="1"/>
    <row r="74" spans="1:21" s="40" customFormat="1" ht="25.5" customHeight="1">
      <c r="F74" s="64" t="str">
        <f>IF(F75="","",IF(F75=B75,"J","L"))</f>
        <v/>
      </c>
      <c r="H74" s="64" t="str">
        <f>IF(H75="","",IF(H75=D76,"J","L"))</f>
        <v/>
      </c>
    </row>
    <row r="75" spans="1:21" ht="23.25" thickBot="1">
      <c r="A75" s="41" t="s">
        <v>57</v>
      </c>
      <c r="B75" s="42">
        <v>5</v>
      </c>
      <c r="C75" s="41"/>
      <c r="D75" s="42">
        <v>1</v>
      </c>
      <c r="F75" s="50"/>
      <c r="G75" s="53"/>
      <c r="H75" s="50"/>
      <c r="J75" s="50"/>
      <c r="L75" s="362"/>
      <c r="M75" s="50"/>
      <c r="N75" s="63" t="str">
        <f>IF(L75="","",IF(M75="","",IF(M76="","",IF((L75*M76+M75)/M76=(B75/B76)/(D75/D76),"J","L"))))</f>
        <v/>
      </c>
      <c r="Q75" s="16" t="s">
        <v>52</v>
      </c>
      <c r="U75" s="16" t="str">
        <f>IF(N75="J",1,"0")</f>
        <v>0</v>
      </c>
    </row>
    <row r="76" spans="1:21" ht="23.25" thickTop="1">
      <c r="B76" s="44">
        <v>8</v>
      </c>
      <c r="C76" s="41"/>
      <c r="D76" s="44">
        <v>3</v>
      </c>
      <c r="F76" s="51"/>
      <c r="H76" s="51"/>
      <c r="J76" s="51"/>
      <c r="L76" s="362"/>
      <c r="M76" s="51"/>
      <c r="Q76" s="88" t="s">
        <v>79</v>
      </c>
    </row>
    <row r="77" spans="1:21" ht="22.5">
      <c r="B77" s="45"/>
      <c r="C77" s="41"/>
      <c r="D77" s="45"/>
      <c r="E77" s="45"/>
      <c r="F77" s="64" t="str">
        <f>IF(F76="","",IF(F76=B76,"J","L"))</f>
        <v/>
      </c>
      <c r="G77" s="45"/>
      <c r="H77" s="64" t="str">
        <f>IF(H76="","",IF(H76=D75,"J","L"))</f>
        <v/>
      </c>
      <c r="J77" s="64" t="str">
        <f>IF(J75="","",IF(J76="","",IF(J75/J76=(B75/B76)/(D75/D76),"J","L")))</f>
        <v/>
      </c>
    </row>
    <row r="78" spans="1:21" s="3" customFormat="1"/>
    <row r="79" spans="1:21" s="40" customFormat="1" ht="25.5" customHeight="1">
      <c r="F79" s="64" t="str">
        <f>IF(F80="","",IF(F80=B80,"J","L"))</f>
        <v/>
      </c>
      <c r="H79" s="64" t="str">
        <f>IF(H80="","",IF(H80=D81,"J","L"))</f>
        <v/>
      </c>
    </row>
    <row r="80" spans="1:21" ht="23.25" thickBot="1">
      <c r="A80" s="41" t="s">
        <v>80</v>
      </c>
      <c r="B80" s="42">
        <v>5</v>
      </c>
      <c r="C80" s="41"/>
      <c r="D80" s="42">
        <v>1</v>
      </c>
      <c r="F80" s="50"/>
      <c r="G80" s="53"/>
      <c r="H80" s="50"/>
      <c r="J80" s="50"/>
      <c r="L80" s="362"/>
      <c r="M80" s="63" t="str">
        <f>IF(L80="","",IF(L80=(B80/B81)/(D80/D81),"J","L"))</f>
        <v/>
      </c>
      <c r="Q80" s="16" t="s">
        <v>52</v>
      </c>
      <c r="U80" s="16" t="str">
        <f>IF(M80="J",1,"0")</f>
        <v>0</v>
      </c>
    </row>
    <row r="81" spans="1:21" ht="23.25" thickTop="1">
      <c r="B81" s="44">
        <v>8</v>
      </c>
      <c r="C81" s="41"/>
      <c r="D81" s="44">
        <v>8</v>
      </c>
      <c r="F81" s="51"/>
      <c r="H81" s="51"/>
      <c r="J81" s="51"/>
      <c r="L81" s="362"/>
      <c r="Q81" s="88" t="s">
        <v>79</v>
      </c>
    </row>
    <row r="82" spans="1:21" ht="22.5">
      <c r="B82" s="45"/>
      <c r="C82" s="41"/>
      <c r="D82" s="45"/>
      <c r="E82" s="45"/>
      <c r="F82" s="64" t="str">
        <f>IF(F81="","",IF(F81=B81,"J","L"))</f>
        <v/>
      </c>
      <c r="G82" s="45"/>
      <c r="H82" s="64" t="str">
        <f>IF(H81="","",IF(H81=D80,"J","L"))</f>
        <v/>
      </c>
      <c r="J82" s="64" t="str">
        <f>IF(J80="","",IF(J81="","",IF(J80/J81=(B80/B81)/(D80/D81),"J","L")))</f>
        <v/>
      </c>
    </row>
    <row r="83" spans="1:21" s="3" customFormat="1"/>
    <row r="84" spans="1:21" s="40" customFormat="1" ht="25.5" customHeight="1">
      <c r="F84" s="64" t="str">
        <f>IF(F85="","",IF(F85=B85,"J","L"))</f>
        <v/>
      </c>
      <c r="H84" s="64" t="str">
        <f>IF(H85="","",IF(H85=D86,"J","L"))</f>
        <v/>
      </c>
    </row>
    <row r="85" spans="1:21" ht="23.25" thickBot="1">
      <c r="A85" s="41" t="s">
        <v>81</v>
      </c>
      <c r="B85" s="42">
        <v>5</v>
      </c>
      <c r="C85" s="41"/>
      <c r="D85" s="42">
        <v>1</v>
      </c>
      <c r="F85" s="50"/>
      <c r="G85" s="53"/>
      <c r="H85" s="50"/>
      <c r="J85" s="50"/>
      <c r="L85" s="362"/>
      <c r="M85" s="50"/>
      <c r="N85" s="63" t="str">
        <f>IF(L85="","",IF(M85="","",IF(M86="","",IF((L85*M86+M85)/M86=(B85/B86)/(D85/D86),"J","L"))))</f>
        <v/>
      </c>
      <c r="Q85" s="16" t="s">
        <v>52</v>
      </c>
      <c r="U85" s="16" t="str">
        <f>IF(N85="J",1,"0")</f>
        <v>0</v>
      </c>
    </row>
    <row r="86" spans="1:21" ht="23.25" thickTop="1">
      <c r="B86" s="44">
        <v>6</v>
      </c>
      <c r="C86" s="41"/>
      <c r="D86" s="44">
        <v>4</v>
      </c>
      <c r="F86" s="51"/>
      <c r="H86" s="51"/>
      <c r="J86" s="51"/>
      <c r="L86" s="362"/>
      <c r="M86" s="51"/>
      <c r="Q86" s="88" t="s">
        <v>79</v>
      </c>
    </row>
    <row r="87" spans="1:21" ht="22.5">
      <c r="B87" s="45"/>
      <c r="C87" s="41"/>
      <c r="D87" s="45"/>
      <c r="E87" s="45"/>
      <c r="F87" s="64" t="str">
        <f>IF(F86="","",IF(F86=B86,"J","L"))</f>
        <v/>
      </c>
      <c r="G87" s="45"/>
      <c r="H87" s="64" t="str">
        <f>IF(H86="","",IF(H86=D85,"J","L"))</f>
        <v/>
      </c>
      <c r="J87" s="64" t="str">
        <f>IF(J85="","",IF(J86="","",IF(J85/J86=(B85/B86)/(D85/D86),"J","L")))</f>
        <v/>
      </c>
    </row>
    <row r="88" spans="1:21" s="3" customFormat="1"/>
    <row r="89" spans="1:21" s="40" customFormat="1" ht="25.5" customHeight="1">
      <c r="F89" s="64" t="str">
        <f>IF(F90="","",IF(F90=B90,"J","L"))</f>
        <v/>
      </c>
      <c r="H89" s="64" t="str">
        <f>IF(H90="","",IF(H90=D91,"J","L"))</f>
        <v/>
      </c>
    </row>
    <row r="90" spans="1:21" ht="23.25" thickBot="1">
      <c r="A90" s="41" t="s">
        <v>82</v>
      </c>
      <c r="B90" s="42">
        <v>2</v>
      </c>
      <c r="C90" s="41"/>
      <c r="D90" s="42">
        <v>6</v>
      </c>
      <c r="F90" s="50"/>
      <c r="G90" s="53"/>
      <c r="H90" s="50"/>
      <c r="J90" s="50"/>
      <c r="K90" s="63" t="str">
        <f>IF(J90="","",IF(J91="","",IF((J90/J91)=(B90/B91)/(D90/D91),"J","L")))</f>
        <v/>
      </c>
      <c r="L90" s="40"/>
      <c r="Q90" s="16" t="s">
        <v>52</v>
      </c>
      <c r="U90" s="16" t="str">
        <f>IF(K90="J",1,"0")</f>
        <v>0</v>
      </c>
    </row>
    <row r="91" spans="1:21" ht="23.25" thickTop="1">
      <c r="B91" s="44">
        <v>5</v>
      </c>
      <c r="C91" s="41"/>
      <c r="D91" s="44">
        <v>7</v>
      </c>
      <c r="F91" s="51"/>
      <c r="H91" s="51"/>
      <c r="J91" s="51"/>
      <c r="L91" s="40"/>
      <c r="Q91" s="88" t="s">
        <v>79</v>
      </c>
    </row>
    <row r="92" spans="1:21" ht="22.5">
      <c r="B92" s="45"/>
      <c r="C92" s="41"/>
      <c r="D92" s="45"/>
      <c r="E92" s="45"/>
      <c r="F92" s="64" t="str">
        <f>IF(F91="","",IF(F91=B91,"J","L"))</f>
        <v/>
      </c>
      <c r="G92" s="45"/>
      <c r="H92" s="64" t="str">
        <f>IF(H91="","",IF(H91=D90,"J","L"))</f>
        <v/>
      </c>
      <c r="J92" s="64" t="str">
        <f>IF(J90="","",IF(J91="","",IF(J90/J91=(B90/B91)/(D90/D91),"J","L")))</f>
        <v/>
      </c>
      <c r="L92" s="40"/>
    </row>
    <row r="93" spans="1:21" s="3" customFormat="1"/>
    <row r="94" spans="1:21" s="40" customFormat="1" ht="25.5" customHeight="1">
      <c r="F94" s="64" t="str">
        <f>IF(F95="","",IF(F95=B95,"J","L"))</f>
        <v/>
      </c>
      <c r="H94" s="64" t="str">
        <f>IF(H95="","",IF(H95=D96,"J","L"))</f>
        <v/>
      </c>
    </row>
    <row r="95" spans="1:21" ht="23.25" thickBot="1">
      <c r="A95" s="41" t="s">
        <v>83</v>
      </c>
      <c r="B95" s="42">
        <v>7</v>
      </c>
      <c r="C95" s="41"/>
      <c r="D95" s="42">
        <v>3</v>
      </c>
      <c r="F95" s="50"/>
      <c r="G95" s="53"/>
      <c r="H95" s="50"/>
      <c r="J95" s="50"/>
      <c r="L95" s="362"/>
      <c r="M95" s="50"/>
      <c r="N95" s="63" t="str">
        <f>IF(L95="","",IF(M95="","",IF(M96="","",IF((L95*M96+M95)/M96=(B95/B96)/(D95/D96),"J","L"))))</f>
        <v/>
      </c>
      <c r="Q95" s="16" t="s">
        <v>52</v>
      </c>
      <c r="U95" s="16" t="str">
        <f>IF(N95="J",1,"0")</f>
        <v>0</v>
      </c>
    </row>
    <row r="96" spans="1:21" ht="23.25" thickTop="1">
      <c r="B96" s="44">
        <v>8</v>
      </c>
      <c r="C96" s="41"/>
      <c r="D96" s="44">
        <v>4</v>
      </c>
      <c r="F96" s="51"/>
      <c r="H96" s="51"/>
      <c r="J96" s="51"/>
      <c r="L96" s="362"/>
      <c r="M96" s="51"/>
      <c r="Q96" s="88" t="s">
        <v>79</v>
      </c>
    </row>
    <row r="97" spans="1:22" ht="22.5">
      <c r="B97" s="45"/>
      <c r="C97" s="41"/>
      <c r="D97" s="45"/>
      <c r="E97" s="45"/>
      <c r="F97" s="64" t="str">
        <f>IF(F96="","",IF(F96=B96,"J","L"))</f>
        <v/>
      </c>
      <c r="G97" s="45"/>
      <c r="H97" s="64" t="str">
        <f>IF(H96="","",IF(H96=D95,"J","L"))</f>
        <v/>
      </c>
      <c r="J97" s="64" t="str">
        <f>IF(J95="","",IF(J96="","",IF(J95/J96=(B95/B96)/(D95/D96),"J","L")))</f>
        <v/>
      </c>
    </row>
    <row r="98" spans="1:22" s="3" customFormat="1"/>
    <row r="99" spans="1:22" s="40" customFormat="1" ht="25.5" customHeight="1">
      <c r="F99" s="64" t="str">
        <f>IF(F100="","",IF(F100=B100,"J","L"))</f>
        <v/>
      </c>
      <c r="H99" s="64" t="str">
        <f>IF(H100="","",IF(H100=D101,"J","L"))</f>
        <v/>
      </c>
    </row>
    <row r="100" spans="1:22" ht="23.25" thickBot="1">
      <c r="A100" s="41" t="s">
        <v>84</v>
      </c>
      <c r="B100" s="42">
        <v>6</v>
      </c>
      <c r="C100" s="41"/>
      <c r="D100" s="42">
        <v>1</v>
      </c>
      <c r="F100" s="50"/>
      <c r="G100" s="53"/>
      <c r="H100" s="50"/>
      <c r="J100" s="50"/>
      <c r="L100" s="362"/>
      <c r="M100" s="63" t="str">
        <f>IF(L100="","",IF(L100=(B100/B101)/(D100/D101),"J","L"))</f>
        <v/>
      </c>
      <c r="Q100" s="16" t="s">
        <v>52</v>
      </c>
      <c r="U100" s="16" t="str">
        <f>IF(M100="J",1,"0")</f>
        <v>0</v>
      </c>
    </row>
    <row r="101" spans="1:22" ht="23.25" thickTop="1">
      <c r="B101" s="44">
        <v>8</v>
      </c>
      <c r="C101" s="41"/>
      <c r="D101" s="44">
        <v>4</v>
      </c>
      <c r="F101" s="51"/>
      <c r="H101" s="51"/>
      <c r="J101" s="51"/>
      <c r="L101" s="362"/>
      <c r="Q101" s="88" t="s">
        <v>79</v>
      </c>
    </row>
    <row r="102" spans="1:22" ht="22.5">
      <c r="B102" s="45"/>
      <c r="C102" s="41"/>
      <c r="D102" s="45"/>
      <c r="E102" s="45"/>
      <c r="F102" s="64" t="str">
        <f>IF(F101="","",IF(F101=B101,"J","L"))</f>
        <v/>
      </c>
      <c r="G102" s="45"/>
      <c r="H102" s="64" t="str">
        <f>IF(H101="","",IF(H101=D100,"J","L"))</f>
        <v/>
      </c>
      <c r="J102" s="64" t="str">
        <f>IF(J100="","",IF(J101="","",IF(J100/J101=(B100/B101)/(D100/D101),"J","L")))</f>
        <v/>
      </c>
    </row>
    <row r="103" spans="1:22" s="3" customFormat="1"/>
    <row r="104" spans="1:22" s="3" customFormat="1" ht="18" customHeight="1">
      <c r="B104" s="74"/>
      <c r="C104" s="73"/>
      <c r="D104" s="74"/>
      <c r="F104" s="72"/>
      <c r="G104" s="75"/>
    </row>
    <row r="106" spans="1:22" ht="18">
      <c r="F106" s="46"/>
    </row>
    <row r="107" spans="1:22" ht="30.75" customHeight="1">
      <c r="F107" s="46"/>
      <c r="K107" s="56">
        <f>SUM(U2:U106)</f>
        <v>0</v>
      </c>
      <c r="L107" s="55" t="s">
        <v>60</v>
      </c>
    </row>
    <row r="108" spans="1:22" ht="18">
      <c r="F108" s="46"/>
    </row>
    <row r="109" spans="1:22" ht="18">
      <c r="A109" s="57"/>
      <c r="B109" s="57"/>
      <c r="C109" s="57"/>
      <c r="D109" s="57"/>
      <c r="E109" s="57"/>
      <c r="F109" s="58"/>
      <c r="G109" s="57"/>
      <c r="H109" s="57"/>
      <c r="I109" s="57"/>
      <c r="J109" s="57"/>
      <c r="K109" s="57"/>
      <c r="L109" s="57"/>
      <c r="M109" s="57"/>
      <c r="N109" s="57"/>
      <c r="O109" s="57"/>
      <c r="P109" s="57"/>
      <c r="Q109" s="57"/>
      <c r="R109" s="57"/>
      <c r="S109" s="57"/>
      <c r="T109" s="57"/>
      <c r="U109" s="57"/>
      <c r="V109" s="57"/>
    </row>
    <row r="110" spans="1:22" s="40" customFormat="1" ht="31.5" customHeight="1">
      <c r="U110" s="40" t="s">
        <v>58</v>
      </c>
    </row>
    <row r="111" spans="1:22" ht="12" customHeight="1">
      <c r="B111" s="62" t="e">
        <f>IF(#REF!="","",IF(#REF!=#REF!/3,"J","L"))</f>
        <v>#REF!</v>
      </c>
      <c r="C111" s="41"/>
      <c r="D111" s="62" t="e">
        <f>IF(#REF!="","",IF(#REF!=#REF!/2,"J","L"))</f>
        <v>#REF!</v>
      </c>
      <c r="F111" s="45"/>
      <c r="G111" s="43"/>
      <c r="H111" s="43" t="e">
        <f>IF(#REF!="","",IF(#REF!=#REF!+#REF!+#REF!,"J","L"))</f>
        <v>#REF!</v>
      </c>
    </row>
    <row r="112" spans="1:22" s="3" customFormat="1" ht="18" customHeight="1">
      <c r="B112" s="74"/>
      <c r="C112" s="73"/>
      <c r="D112" s="74"/>
      <c r="F112" s="72"/>
      <c r="G112" s="75"/>
    </row>
    <row r="113" spans="1:21" ht="17.25" customHeight="1">
      <c r="B113" s="62" t="str">
        <f>IF(B116="","",IF(B116=B124/6,"J","L"))</f>
        <v/>
      </c>
      <c r="C113" s="41"/>
      <c r="D113" s="62" t="str">
        <f>IF(D116="","",IF(D116=D124/5,"J","L"))</f>
        <v/>
      </c>
      <c r="F113" s="45"/>
      <c r="G113" s="43"/>
    </row>
    <row r="114" spans="1:21" s="310" customFormat="1" ht="27.75" customHeight="1">
      <c r="A114" s="311" t="s">
        <v>216</v>
      </c>
      <c r="B114" s="309"/>
      <c r="C114" s="312"/>
      <c r="D114" s="313"/>
      <c r="F114" s="314"/>
      <c r="G114" s="315"/>
    </row>
    <row r="115" spans="1:21" s="310" customFormat="1" ht="30" customHeight="1">
      <c r="A115" s="308" t="s">
        <v>231</v>
      </c>
      <c r="B115" s="309"/>
      <c r="C115" s="312"/>
      <c r="D115" s="313"/>
      <c r="F115" s="314"/>
      <c r="G115" s="315"/>
    </row>
    <row r="116" spans="1:21" s="310" customFormat="1" ht="31.5">
      <c r="A116" s="308" t="s">
        <v>233</v>
      </c>
      <c r="B116" s="309"/>
    </row>
    <row r="117" spans="1:21" s="310" customFormat="1" ht="13.5" customHeight="1">
      <c r="A117" s="308"/>
      <c r="B117" s="309"/>
    </row>
    <row r="118" spans="1:21" s="310" customFormat="1" ht="31.5">
      <c r="A118" s="308" t="s">
        <v>139</v>
      </c>
      <c r="B118" s="309"/>
    </row>
    <row r="119" spans="1:21" s="310" customFormat="1" ht="19.5">
      <c r="A119" s="40"/>
      <c r="B119" s="40"/>
      <c r="C119" s="40"/>
      <c r="D119" s="40"/>
      <c r="E119" s="40"/>
      <c r="F119" s="64" t="str">
        <f>IF(F120="","",IF(F120=B120,"J","L"))</f>
        <v>J</v>
      </c>
      <c r="G119" s="40"/>
      <c r="H119" s="64" t="str">
        <f>IF(H120="","",IF(H120=1,"J","L"))</f>
        <v>J</v>
      </c>
      <c r="I119" s="40"/>
      <c r="J119" s="40"/>
      <c r="K119" s="40"/>
      <c r="L119" s="40"/>
    </row>
    <row r="120" spans="1:21" s="310" customFormat="1" ht="23.25" thickBot="1">
      <c r="A120" s="41"/>
      <c r="B120" s="298">
        <v>1</v>
      </c>
      <c r="C120" s="41"/>
      <c r="D120" s="368">
        <v>2</v>
      </c>
      <c r="E120" s="16"/>
      <c r="F120" s="282">
        <v>1</v>
      </c>
      <c r="G120" s="53"/>
      <c r="H120" s="282">
        <v>1</v>
      </c>
      <c r="I120" s="16"/>
      <c r="J120" s="282">
        <v>1</v>
      </c>
      <c r="K120" s="63" t="str">
        <f>IF(J120="","",IF(J121="","",IF((J120/J121)=(B120/B121)/D120,"J","L")))</f>
        <v>J</v>
      </c>
      <c r="L120" s="40"/>
    </row>
    <row r="121" spans="1:21" s="310" customFormat="1" ht="23.25" thickTop="1">
      <c r="A121" s="16"/>
      <c r="B121" s="44">
        <v>4</v>
      </c>
      <c r="C121" s="41"/>
      <c r="D121" s="368"/>
      <c r="E121" s="16"/>
      <c r="F121" s="283">
        <v>4</v>
      </c>
      <c r="G121" s="16"/>
      <c r="H121" s="283">
        <v>2</v>
      </c>
      <c r="I121" s="16"/>
      <c r="J121" s="283">
        <v>8</v>
      </c>
      <c r="K121" s="16"/>
      <c r="L121" s="40"/>
    </row>
    <row r="122" spans="1:21" s="310" customFormat="1" ht="22.5">
      <c r="A122" s="16"/>
      <c r="B122" s="45"/>
      <c r="C122" s="41"/>
      <c r="D122" s="45"/>
      <c r="E122" s="45"/>
      <c r="F122" s="64" t="str">
        <f>IF(F121="","",IF(F121=B121,"J","L"))</f>
        <v>J</v>
      </c>
      <c r="G122" s="45"/>
      <c r="H122" s="64" t="str">
        <f>IF(H121="","",IF(H121=D120,"J","L"))</f>
        <v>J</v>
      </c>
      <c r="I122" s="16"/>
      <c r="J122" s="64" t="e">
        <f>IF(J120="","",IF(J121="","",IF(J120/J121=(B120/B121)/(D120/D121),"J","L")))</f>
        <v>#DIV/0!</v>
      </c>
      <c r="K122" s="16"/>
      <c r="L122" s="40"/>
    </row>
    <row r="123" spans="1:21" s="3" customFormat="1" ht="39" customHeight="1">
      <c r="A123" s="319" t="s">
        <v>236</v>
      </c>
    </row>
    <row r="124" spans="1:21" s="40" customFormat="1" ht="25.5" customHeight="1">
      <c r="F124" s="64" t="str">
        <f>IF(F125="","",IF(F125=B125,"J","L"))</f>
        <v/>
      </c>
      <c r="H124" s="64" t="str">
        <f>IF(H125="","",IF(H125=1,"J","L"))</f>
        <v/>
      </c>
    </row>
    <row r="125" spans="1:21" ht="23.25" thickBot="1">
      <c r="A125" s="41" t="s">
        <v>47</v>
      </c>
      <c r="B125" s="42">
        <v>1</v>
      </c>
      <c r="C125" s="41"/>
      <c r="D125" s="368">
        <v>2</v>
      </c>
      <c r="F125" s="50"/>
      <c r="G125" s="53"/>
      <c r="H125" s="50"/>
      <c r="J125" s="50"/>
      <c r="K125" s="63" t="str">
        <f>IF(J125="","",IF(J126="","",IF((J125/J126)=(B125/B126)/D125,"J","L")))</f>
        <v/>
      </c>
      <c r="L125" s="40"/>
      <c r="Q125" s="16" t="s">
        <v>52</v>
      </c>
      <c r="U125" s="16" t="str">
        <f>IF(K125="J",1,"0")</f>
        <v>0</v>
      </c>
    </row>
    <row r="126" spans="1:21" ht="23.25" thickTop="1">
      <c r="B126" s="44">
        <v>2</v>
      </c>
      <c r="C126" s="41"/>
      <c r="D126" s="368"/>
      <c r="F126" s="51"/>
      <c r="H126" s="51"/>
      <c r="J126" s="51"/>
      <c r="L126" s="40"/>
      <c r="Q126" s="88" t="s">
        <v>79</v>
      </c>
    </row>
    <row r="127" spans="1:21" ht="22.5">
      <c r="B127" s="45"/>
      <c r="C127" s="41"/>
      <c r="D127" s="45"/>
      <c r="E127" s="45"/>
      <c r="F127" s="64" t="str">
        <f>IF(F126="","",IF(F126=B126,"J","L"))</f>
        <v/>
      </c>
      <c r="G127" s="45"/>
      <c r="H127" s="64" t="str">
        <f>IF(H126="","",IF(H126=D125,"J","L"))</f>
        <v/>
      </c>
      <c r="J127" s="64" t="str">
        <f>IF(J125="","",IF(J126="","",IF(J125/J126=(B125/B126)/(D125/D126),"J","L")))</f>
        <v/>
      </c>
      <c r="L127" s="40"/>
    </row>
    <row r="128" spans="1:21" s="3" customFormat="1"/>
    <row r="129" spans="1:21" s="40" customFormat="1" ht="25.5" customHeight="1">
      <c r="F129" s="64" t="str">
        <f>IF(F130="","",IF(F130=B130,"J","L"))</f>
        <v/>
      </c>
      <c r="H129" s="64" t="str">
        <f>IF(H130="","",IF(H130=1,"J","L"))</f>
        <v/>
      </c>
    </row>
    <row r="130" spans="1:21" ht="23.25" thickBot="1">
      <c r="A130" s="41" t="s">
        <v>48</v>
      </c>
      <c r="B130" s="42">
        <v>1</v>
      </c>
      <c r="C130" s="41"/>
      <c r="D130" s="368">
        <v>4</v>
      </c>
      <c r="F130" s="50"/>
      <c r="G130" s="53"/>
      <c r="H130" s="50"/>
      <c r="J130" s="50"/>
      <c r="K130" s="63" t="str">
        <f>IF(J130="","",IF(J131="","",IF((J130/J131)=(B130/B131)/D130,"J","L")))</f>
        <v/>
      </c>
      <c r="L130" s="40"/>
      <c r="Q130" s="16" t="s">
        <v>52</v>
      </c>
      <c r="U130" s="16" t="str">
        <f>IF(K130="J",1,"0")</f>
        <v>0</v>
      </c>
    </row>
    <row r="131" spans="1:21" ht="23.25" thickTop="1">
      <c r="B131" s="44">
        <v>3</v>
      </c>
      <c r="C131" s="41"/>
      <c r="D131" s="368"/>
      <c r="F131" s="51"/>
      <c r="H131" s="51"/>
      <c r="J131" s="51"/>
      <c r="L131" s="40"/>
      <c r="Q131" s="88" t="s">
        <v>79</v>
      </c>
    </row>
    <row r="132" spans="1:21" ht="22.5">
      <c r="B132" s="45"/>
      <c r="C132" s="41"/>
      <c r="D132" s="45"/>
      <c r="E132" s="45"/>
      <c r="F132" s="64" t="str">
        <f>IF(F131="","",IF(F131=B131,"J","L"))</f>
        <v/>
      </c>
      <c r="G132" s="45"/>
      <c r="H132" s="64" t="str">
        <f>IF(H131="","",IF(H131=D130,"J","L"))</f>
        <v/>
      </c>
      <c r="J132" s="64" t="str">
        <f>IF(J130="","",IF(J131="","",IF(J130/J131=(B130/B131)/(D130/D131),"J","L")))</f>
        <v/>
      </c>
      <c r="L132" s="40"/>
    </row>
    <row r="133" spans="1:21" s="3" customFormat="1"/>
    <row r="134" spans="1:21" s="40" customFormat="1" ht="25.5" customHeight="1">
      <c r="F134" s="64" t="str">
        <f>IF(F135="","",IF(F135=B135,"J","L"))</f>
        <v/>
      </c>
      <c r="H134" s="64" t="str">
        <f>IF(H135="","",IF(H135=1,"J","L"))</f>
        <v/>
      </c>
    </row>
    <row r="135" spans="1:21" ht="23.25" thickBot="1">
      <c r="A135" s="41" t="s">
        <v>49</v>
      </c>
      <c r="B135" s="42">
        <v>2</v>
      </c>
      <c r="C135" s="41"/>
      <c r="D135" s="368">
        <v>4</v>
      </c>
      <c r="F135" s="50"/>
      <c r="G135" s="53"/>
      <c r="H135" s="50"/>
      <c r="J135" s="50"/>
      <c r="K135" s="63" t="str">
        <f>IF(J135="","",IF(J136="","",IF((J135/J136)=(B135/B136)/D135,"J","L")))</f>
        <v/>
      </c>
      <c r="L135" s="40"/>
      <c r="Q135" s="16" t="s">
        <v>52</v>
      </c>
      <c r="U135" s="16" t="str">
        <f>IF(K135="","",IF(K135="J",1,"0"))</f>
        <v/>
      </c>
    </row>
    <row r="136" spans="1:21" ht="23.25" thickTop="1">
      <c r="B136" s="44">
        <v>3</v>
      </c>
      <c r="C136" s="41"/>
      <c r="D136" s="368"/>
      <c r="F136" s="51"/>
      <c r="H136" s="51"/>
      <c r="J136" s="51"/>
      <c r="L136" s="40"/>
      <c r="Q136" s="88" t="s">
        <v>79</v>
      </c>
    </row>
    <row r="137" spans="1:21" ht="22.5">
      <c r="B137" s="45"/>
      <c r="C137" s="41"/>
      <c r="D137" s="45"/>
      <c r="E137" s="45"/>
      <c r="F137" s="64" t="str">
        <f>IF(F136="","",IF(F136=B136,"J","L"))</f>
        <v/>
      </c>
      <c r="G137" s="45"/>
      <c r="H137" s="64" t="str">
        <f>IF(H136="","",IF(H136=D135,"J","L"))</f>
        <v/>
      </c>
      <c r="J137" s="64" t="str">
        <f>IF(J135="","",IF(J136="","",IF(J135/J136=(B135/B136)/(D135/D136),"J","L")))</f>
        <v/>
      </c>
      <c r="L137" s="40"/>
    </row>
    <row r="138" spans="1:21" s="3" customFormat="1"/>
    <row r="139" spans="1:21" s="40" customFormat="1" ht="25.5" customHeight="1">
      <c r="F139" s="64" t="str">
        <f>IF(F140="","",IF(F140=B140,"J","L"))</f>
        <v/>
      </c>
      <c r="H139" s="64" t="str">
        <f>IF(H140="","",IF(H140=1,"J","L"))</f>
        <v/>
      </c>
    </row>
    <row r="140" spans="1:21" ht="23.25" thickBot="1">
      <c r="A140" s="41" t="s">
        <v>50</v>
      </c>
      <c r="B140" s="42">
        <v>3</v>
      </c>
      <c r="C140" s="41"/>
      <c r="D140" s="368">
        <v>3</v>
      </c>
      <c r="F140" s="50"/>
      <c r="G140" s="53"/>
      <c r="H140" s="50"/>
      <c r="J140" s="50"/>
      <c r="K140" s="63" t="str">
        <f>IF(J140="","",IF(J141="","",IF((J140/J141)=(B140/B141)/D140,"J","L")))</f>
        <v/>
      </c>
      <c r="L140" s="40"/>
      <c r="Q140" s="16" t="s">
        <v>52</v>
      </c>
      <c r="U140" s="16" t="str">
        <f>IF(K140="","",IF(K140="J",1,"0"))</f>
        <v/>
      </c>
    </row>
    <row r="141" spans="1:21" ht="23.25" thickTop="1">
      <c r="B141" s="44">
        <v>5</v>
      </c>
      <c r="C141" s="41"/>
      <c r="D141" s="368"/>
      <c r="F141" s="51"/>
      <c r="H141" s="51"/>
      <c r="J141" s="51"/>
      <c r="L141" s="40"/>
      <c r="Q141" s="88" t="s">
        <v>79</v>
      </c>
    </row>
    <row r="142" spans="1:21" ht="22.5">
      <c r="B142" s="45"/>
      <c r="C142" s="41"/>
      <c r="D142" s="45"/>
      <c r="E142" s="45"/>
      <c r="F142" s="64" t="str">
        <f>IF(F141="","",IF(F141=B141,"J","L"))</f>
        <v/>
      </c>
      <c r="G142" s="45"/>
      <c r="H142" s="64" t="str">
        <f>IF(H141="","",IF(H141=D140,"J","L"))</f>
        <v/>
      </c>
      <c r="J142" s="64" t="str">
        <f>IF(J140="","",IF(J141="","",IF(J140/J141=(B140/B141)/(D140/D141),"J","L")))</f>
        <v/>
      </c>
      <c r="L142" s="40"/>
    </row>
    <row r="143" spans="1:21" s="3" customFormat="1"/>
    <row r="144" spans="1:21" s="40" customFormat="1" ht="25.5" customHeight="1">
      <c r="F144" s="64" t="str">
        <f>IF(F145="","",IF(F145=B145,"J","L"))</f>
        <v/>
      </c>
      <c r="H144" s="64" t="str">
        <f>IF(H145="","",IF(H145=1,"J","L"))</f>
        <v/>
      </c>
    </row>
    <row r="145" spans="1:28" ht="23.25" thickBot="1">
      <c r="A145" s="41" t="s">
        <v>51</v>
      </c>
      <c r="B145" s="42">
        <v>5</v>
      </c>
      <c r="C145" s="41"/>
      <c r="D145" s="368">
        <v>2</v>
      </c>
      <c r="F145" s="50"/>
      <c r="G145" s="53"/>
      <c r="H145" s="50"/>
      <c r="J145" s="50"/>
      <c r="K145" s="63" t="str">
        <f>IF(J145="","",IF(J146="","",IF((J145/J146)=(B145/B146)/D145,"J","L")))</f>
        <v/>
      </c>
      <c r="L145" s="40"/>
      <c r="Q145" s="16" t="s">
        <v>52</v>
      </c>
      <c r="U145" s="16" t="str">
        <f>IF(K145="","",IF(K145="J",1,"0"))</f>
        <v/>
      </c>
    </row>
    <row r="146" spans="1:28" ht="23.25" thickTop="1">
      <c r="B146" s="44">
        <v>6</v>
      </c>
      <c r="C146" s="41"/>
      <c r="D146" s="368"/>
      <c r="F146" s="51"/>
      <c r="H146" s="51"/>
      <c r="J146" s="51"/>
      <c r="L146" s="40"/>
      <c r="Q146" s="88" t="s">
        <v>79</v>
      </c>
    </row>
    <row r="147" spans="1:28" ht="22.5">
      <c r="B147" s="45"/>
      <c r="C147" s="41"/>
      <c r="D147" s="45"/>
      <c r="E147" s="45"/>
      <c r="F147" s="64" t="str">
        <f>IF(F146="","",IF(F146=B146,"J","L"))</f>
        <v/>
      </c>
      <c r="G147" s="45"/>
      <c r="H147" s="64" t="str">
        <f>IF(H146="","",IF(H146=D145,"J","L"))</f>
        <v/>
      </c>
      <c r="J147" s="64" t="str">
        <f>IF(J145="","",IF(J146="","",IF(J145/J146=(B145/B146)/(D145/D146),"J","L")))</f>
        <v/>
      </c>
      <c r="L147" s="40"/>
    </row>
    <row r="148" spans="1:28" ht="90.75" customHeight="1">
      <c r="B148" s="45"/>
      <c r="C148" s="41"/>
      <c r="D148" s="45"/>
      <c r="E148" s="45"/>
      <c r="F148" s="64"/>
      <c r="G148" s="45"/>
      <c r="H148" s="64"/>
      <c r="J148" s="64"/>
      <c r="L148" s="40"/>
    </row>
    <row r="149" spans="1:28" ht="28.5" customHeight="1">
      <c r="A149" s="311" t="s">
        <v>216</v>
      </c>
      <c r="B149" s="45"/>
      <c r="C149" s="41"/>
      <c r="D149" s="45"/>
      <c r="E149" s="45"/>
      <c r="F149" s="64"/>
      <c r="G149" s="45"/>
      <c r="H149" s="64"/>
      <c r="J149" s="64"/>
      <c r="L149" s="40"/>
    </row>
    <row r="150" spans="1:28" ht="28.5" customHeight="1">
      <c r="A150" s="308" t="s">
        <v>237</v>
      </c>
      <c r="B150" s="314"/>
      <c r="C150" s="312"/>
      <c r="D150" s="314"/>
      <c r="E150" s="314"/>
      <c r="F150" s="320"/>
      <c r="G150" s="314"/>
      <c r="H150" s="320"/>
      <c r="I150" s="310"/>
      <c r="J150" s="320"/>
      <c r="K150" s="310"/>
      <c r="L150" s="321"/>
      <c r="M150" s="310"/>
      <c r="N150" s="310"/>
      <c r="O150" s="310"/>
      <c r="P150" s="310"/>
      <c r="Q150" s="310"/>
      <c r="R150" s="310"/>
      <c r="S150" s="310"/>
      <c r="T150" s="310"/>
      <c r="U150" s="310"/>
      <c r="V150" s="310"/>
      <c r="W150" s="310"/>
      <c r="X150" s="310"/>
      <c r="Y150" s="310"/>
      <c r="Z150" s="310"/>
      <c r="AA150" s="310"/>
      <c r="AB150" s="310"/>
    </row>
    <row r="151" spans="1:28" ht="28.5" customHeight="1">
      <c r="A151" s="308" t="s">
        <v>238</v>
      </c>
      <c r="B151" s="314"/>
      <c r="C151" s="312"/>
      <c r="D151" s="314"/>
      <c r="E151" s="314"/>
      <c r="F151" s="320"/>
      <c r="G151" s="314"/>
      <c r="H151" s="320"/>
      <c r="I151" s="310"/>
      <c r="J151" s="320"/>
      <c r="K151" s="310"/>
      <c r="L151" s="321"/>
      <c r="M151" s="310"/>
      <c r="N151" s="310"/>
      <c r="O151" s="310"/>
      <c r="P151" s="310"/>
      <c r="Q151" s="310"/>
      <c r="R151" s="310"/>
      <c r="S151" s="310"/>
      <c r="T151" s="310"/>
      <c r="U151" s="310"/>
      <c r="V151" s="310"/>
      <c r="W151" s="310"/>
      <c r="X151" s="310"/>
      <c r="Y151" s="310"/>
      <c r="Z151" s="310"/>
      <c r="AA151" s="310"/>
      <c r="AB151" s="310"/>
    </row>
    <row r="152" spans="1:28" ht="28.5" customHeight="1">
      <c r="A152" s="308" t="s">
        <v>139</v>
      </c>
      <c r="B152" s="314"/>
      <c r="C152" s="312"/>
      <c r="D152" s="314"/>
      <c r="E152" s="314"/>
      <c r="F152" s="320"/>
      <c r="G152" s="314"/>
      <c r="H152" s="320"/>
      <c r="I152" s="310"/>
      <c r="J152" s="320"/>
      <c r="K152" s="310"/>
      <c r="L152" s="321"/>
      <c r="M152" s="310"/>
      <c r="N152" s="310"/>
      <c r="O152" s="310"/>
      <c r="P152" s="310"/>
      <c r="Q152" s="310"/>
      <c r="R152" s="310"/>
      <c r="S152" s="310"/>
      <c r="T152" s="310"/>
      <c r="U152" s="310"/>
      <c r="V152" s="310"/>
      <c r="W152" s="310"/>
      <c r="X152" s="310"/>
      <c r="Y152" s="310"/>
      <c r="Z152" s="310"/>
      <c r="AA152" s="310"/>
      <c r="AB152" s="310"/>
    </row>
    <row r="153" spans="1:28" ht="28.5" customHeight="1">
      <c r="F153" s="64" t="str">
        <f>IF(F154=B154,"J","L")</f>
        <v>J</v>
      </c>
      <c r="H153" s="64" t="str">
        <f>IF(H154="","",IF(H154=D155,"J","L"))</f>
        <v>J</v>
      </c>
      <c r="P153" s="310"/>
      <c r="Q153" s="310"/>
      <c r="R153" s="310"/>
      <c r="S153" s="310"/>
      <c r="T153" s="310"/>
      <c r="U153" s="310"/>
      <c r="V153" s="310"/>
      <c r="W153" s="310"/>
      <c r="X153" s="310"/>
      <c r="Y153" s="310"/>
      <c r="Z153" s="310"/>
      <c r="AA153" s="310"/>
      <c r="AB153" s="310"/>
    </row>
    <row r="154" spans="1:28" ht="28.5" customHeight="1" thickBot="1">
      <c r="A154" s="40"/>
      <c r="B154" s="368">
        <v>4</v>
      </c>
      <c r="D154" s="298">
        <v>1</v>
      </c>
      <c r="F154" s="372">
        <v>4</v>
      </c>
      <c r="H154" s="266">
        <v>2</v>
      </c>
      <c r="J154" s="322">
        <v>8</v>
      </c>
      <c r="K154" s="63"/>
      <c r="L154" s="372">
        <v>8</v>
      </c>
      <c r="M154" s="63" t="str">
        <f>IF(L154="","",IF(L154=B154/(D154/D155),"J","L"))</f>
        <v>J</v>
      </c>
      <c r="P154" s="310"/>
      <c r="Q154" s="310"/>
      <c r="R154" s="310"/>
      <c r="S154" s="310"/>
      <c r="T154" s="310"/>
      <c r="U154" s="310"/>
      <c r="V154" s="310"/>
      <c r="W154" s="310"/>
      <c r="X154" s="310"/>
      <c r="Y154" s="310"/>
      <c r="Z154" s="310"/>
      <c r="AA154" s="310"/>
      <c r="AB154" s="310"/>
    </row>
    <row r="155" spans="1:28" ht="28.5" customHeight="1" thickTop="1">
      <c r="B155" s="368"/>
      <c r="D155" s="44">
        <v>2</v>
      </c>
      <c r="F155" s="372"/>
      <c r="H155" s="267">
        <v>1</v>
      </c>
      <c r="J155" s="266">
        <v>1</v>
      </c>
      <c r="L155" s="372"/>
      <c r="P155" s="310"/>
      <c r="Q155" s="310"/>
      <c r="R155" s="310"/>
      <c r="S155" s="310"/>
      <c r="T155" s="310"/>
      <c r="U155" s="310"/>
      <c r="V155" s="310"/>
      <c r="W155" s="310"/>
      <c r="X155" s="310"/>
      <c r="Y155" s="310"/>
      <c r="Z155" s="310"/>
      <c r="AA155" s="310"/>
      <c r="AB155" s="310"/>
    </row>
    <row r="156" spans="1:28" ht="28.5" customHeight="1">
      <c r="H156" s="64" t="str">
        <f>IF(H155="","",IF(H155=D154,"J","L"))</f>
        <v>J</v>
      </c>
      <c r="J156" s="64" t="str">
        <f>IF(J154="","",IF(J155="","",IF((J154/J155)=B154/(D154/D155),"J","L")))</f>
        <v>J</v>
      </c>
      <c r="P156" s="310"/>
      <c r="Q156" s="310"/>
      <c r="R156" s="310"/>
      <c r="S156" s="310"/>
      <c r="T156" s="310"/>
      <c r="U156" s="310"/>
      <c r="V156" s="310"/>
      <c r="W156" s="310"/>
      <c r="X156" s="310"/>
      <c r="Y156" s="310"/>
      <c r="Z156" s="310"/>
      <c r="AA156" s="310"/>
      <c r="AB156" s="310"/>
    </row>
    <row r="157" spans="1:28" ht="28.5" customHeight="1">
      <c r="B157" s="261"/>
      <c r="D157" s="297"/>
      <c r="F157" s="64" t="str">
        <f>IF(F156="","",IF(F156=B156,"J","L"))</f>
        <v/>
      </c>
      <c r="P157" s="310"/>
      <c r="Q157" s="310"/>
      <c r="R157" s="310"/>
      <c r="S157" s="310"/>
      <c r="T157" s="310"/>
      <c r="U157" s="310"/>
      <c r="V157" s="310"/>
      <c r="W157" s="310"/>
      <c r="X157" s="310"/>
      <c r="Y157" s="310"/>
      <c r="Z157" s="310"/>
      <c r="AA157" s="310"/>
      <c r="AB157" s="310"/>
    </row>
    <row r="158" spans="1:28" s="3" customFormat="1" ht="15" customHeight="1"/>
    <row r="159" spans="1:28" ht="15" customHeight="1">
      <c r="F159" s="64" t="str">
        <f>IF(F160=B160,"J","L")</f>
        <v>L</v>
      </c>
      <c r="H159" s="64" t="str">
        <f>IF(H160="","",IF(H160=D161,"J","L"))</f>
        <v/>
      </c>
    </row>
    <row r="160" spans="1:28" ht="23.25" customHeight="1" thickBot="1">
      <c r="A160" s="40" t="s">
        <v>47</v>
      </c>
      <c r="B160" s="368">
        <v>2</v>
      </c>
      <c r="D160" s="42">
        <v>1</v>
      </c>
      <c r="F160" s="362"/>
      <c r="H160" s="50"/>
      <c r="J160" s="89"/>
      <c r="K160" s="63"/>
      <c r="L160" s="362"/>
      <c r="M160" s="63" t="str">
        <f>IF(L160="","",IF(L160=B160/(D160/D161),"J","L"))</f>
        <v/>
      </c>
      <c r="Q160" s="16" t="s">
        <v>52</v>
      </c>
      <c r="U160" s="16" t="str">
        <f>IF(M160="","",IF(M160="J",1,"0"))</f>
        <v/>
      </c>
    </row>
    <row r="161" spans="1:21" ht="23.25" customHeight="1" thickTop="1">
      <c r="B161" s="368"/>
      <c r="D161" s="44">
        <v>2</v>
      </c>
      <c r="F161" s="362"/>
      <c r="H161" s="51"/>
      <c r="J161" s="50"/>
      <c r="L161" s="362"/>
      <c r="Q161" s="88" t="s">
        <v>79</v>
      </c>
    </row>
    <row r="162" spans="1:21" ht="19.5" customHeight="1">
      <c r="H162" s="64" t="str">
        <f>IF(H161="","",IF(H161=D160,"J","L"))</f>
        <v/>
      </c>
      <c r="J162" s="64" t="str">
        <f>IF(J160="","",IF(J161="","",IF((J160/J161)=B160/(D160/D161),"J","L")))</f>
        <v/>
      </c>
    </row>
    <row r="163" spans="1:21" ht="19.5">
      <c r="B163" s="47"/>
      <c r="D163" s="69"/>
      <c r="F163" s="64" t="str">
        <f>IF(F162="","",IF(F162=B162,"J","L"))</f>
        <v/>
      </c>
    </row>
    <row r="164" spans="1:21" s="3" customFormat="1" ht="15" customHeight="1">
      <c r="F164" s="77"/>
    </row>
    <row r="165" spans="1:21" ht="15" customHeight="1">
      <c r="F165" s="64" t="str">
        <f>IF(F166=B166,"J","L")</f>
        <v>L</v>
      </c>
      <c r="H165" s="64" t="str">
        <f>IF(H166="","",IF(H166=D167,"J","L"))</f>
        <v/>
      </c>
    </row>
    <row r="166" spans="1:21" ht="23.25" customHeight="1" thickBot="1">
      <c r="A166" s="40" t="s">
        <v>48</v>
      </c>
      <c r="B166" s="368">
        <v>3</v>
      </c>
      <c r="D166" s="42">
        <v>2</v>
      </c>
      <c r="F166" s="362"/>
      <c r="H166" s="50"/>
      <c r="J166" s="89"/>
      <c r="K166" s="63"/>
      <c r="L166" s="362"/>
      <c r="M166" s="89"/>
      <c r="N166" s="63" t="str">
        <f>IF(L166="","",IF(M166="","",IF(M167="","",IF((L166*M167+M166)/M167=B166/(D166/D167),"J","L"))))</f>
        <v/>
      </c>
      <c r="Q166" s="16" t="s">
        <v>52</v>
      </c>
      <c r="U166" s="16" t="str">
        <f>IF(N166="","",IF(N166="J",1,"0"))</f>
        <v/>
      </c>
    </row>
    <row r="167" spans="1:21" ht="23.25" customHeight="1" thickTop="1">
      <c r="B167" s="368"/>
      <c r="D167" s="44">
        <v>5</v>
      </c>
      <c r="F167" s="362"/>
      <c r="H167" s="51"/>
      <c r="J167" s="50"/>
      <c r="L167" s="362"/>
      <c r="M167" s="50"/>
      <c r="Q167" s="88" t="s">
        <v>79</v>
      </c>
    </row>
    <row r="168" spans="1:21" ht="19.5" customHeight="1">
      <c r="H168" s="64" t="str">
        <f>IF(H167="","",IF(H167=D166,"J","L"))</f>
        <v/>
      </c>
      <c r="J168" s="64" t="str">
        <f>IF(J167="","",IF(J166="","",IF((J166/J167)=B166/(D166/D167),"J","L")))</f>
        <v/>
      </c>
    </row>
    <row r="169" spans="1:21" ht="19.5">
      <c r="B169" s="47"/>
      <c r="D169" s="69"/>
      <c r="F169" s="64" t="str">
        <f>IF(F168="","",IF(F168=B168,"J","L"))</f>
        <v/>
      </c>
    </row>
    <row r="170" spans="1:21" s="3" customFormat="1" ht="15" customHeight="1">
      <c r="F170" s="77"/>
    </row>
    <row r="171" spans="1:21" ht="15" customHeight="1">
      <c r="F171" s="64" t="str">
        <f>IF(F172=B172,"J","L")</f>
        <v>L</v>
      </c>
      <c r="H171" s="64" t="str">
        <f>IF(H172="","",IF(H172=D173,"J","L"))</f>
        <v/>
      </c>
    </row>
    <row r="172" spans="1:21" ht="23.25" customHeight="1" thickBot="1">
      <c r="A172" s="40" t="s">
        <v>49</v>
      </c>
      <c r="B172" s="368">
        <v>4</v>
      </c>
      <c r="D172" s="42">
        <v>3</v>
      </c>
      <c r="F172" s="362"/>
      <c r="H172" s="50"/>
      <c r="J172" s="89"/>
      <c r="K172" s="63"/>
      <c r="L172" s="362"/>
      <c r="M172" s="89"/>
      <c r="N172" s="63" t="str">
        <f>IF(L172="","",IF(M172="","",IF(M173="","",IF((L172*M173+M172)/M173=B172/(D172/D173),"J","L"))))</f>
        <v/>
      </c>
      <c r="Q172" s="16" t="s">
        <v>52</v>
      </c>
      <c r="U172" s="16" t="str">
        <f>IF(N172="","",IF(N172="J",1,"0"))</f>
        <v/>
      </c>
    </row>
    <row r="173" spans="1:21" ht="23.25" customHeight="1" thickTop="1">
      <c r="B173" s="368"/>
      <c r="D173" s="44">
        <v>4</v>
      </c>
      <c r="F173" s="362"/>
      <c r="H173" s="51"/>
      <c r="J173" s="50"/>
      <c r="L173" s="362"/>
      <c r="M173" s="50"/>
      <c r="Q173" s="88" t="s">
        <v>79</v>
      </c>
    </row>
    <row r="174" spans="1:21" ht="19.5" customHeight="1">
      <c r="H174" s="64" t="str">
        <f>IF(H173="","",IF(H173=D172,"J","L"))</f>
        <v/>
      </c>
      <c r="J174" s="64" t="str">
        <f>IF(J173="","",IF(J172="","",IF((J172/J173)=B172/(D172/D173),"J","L")))</f>
        <v/>
      </c>
    </row>
    <row r="176" spans="1:21" s="3" customFormat="1" ht="15" customHeight="1">
      <c r="F176" s="77"/>
    </row>
    <row r="177" spans="1:22" ht="15" customHeight="1">
      <c r="F177" s="64" t="str">
        <f>IF(F178=B178,"J","L")</f>
        <v>L</v>
      </c>
      <c r="H177" s="64" t="str">
        <f>IF(H178="","",IF(H178=D179,"J","L"))</f>
        <v/>
      </c>
    </row>
    <row r="178" spans="1:22" ht="23.25" customHeight="1" thickBot="1">
      <c r="A178" s="40" t="s">
        <v>50</v>
      </c>
      <c r="B178" s="368">
        <v>6</v>
      </c>
      <c r="D178" s="42">
        <v>3</v>
      </c>
      <c r="F178" s="362"/>
      <c r="H178" s="50"/>
      <c r="J178" s="89"/>
      <c r="K178" s="63"/>
      <c r="L178" s="362"/>
      <c r="M178" s="63" t="str">
        <f>IF(L178="","",IF(L178=B178/(D178/D179),"J","L"))</f>
        <v/>
      </c>
      <c r="N178" s="63"/>
      <c r="Q178" s="16" t="s">
        <v>52</v>
      </c>
      <c r="U178" s="16" t="str">
        <f>IF(M178="","",IF(M178="J",1,"0"))</f>
        <v/>
      </c>
    </row>
    <row r="179" spans="1:22" ht="23.25" customHeight="1" thickTop="1">
      <c r="B179" s="368"/>
      <c r="D179" s="44">
        <v>4</v>
      </c>
      <c r="F179" s="362"/>
      <c r="H179" s="51"/>
      <c r="J179" s="50"/>
      <c r="L179" s="362"/>
      <c r="Q179" s="88" t="s">
        <v>79</v>
      </c>
    </row>
    <row r="180" spans="1:22" ht="19.5" customHeight="1">
      <c r="H180" s="64" t="str">
        <f>IF(H179="","",IF(H179=D178,"J","L"))</f>
        <v/>
      </c>
      <c r="J180" s="64" t="str">
        <f>IF(J179="","",IF(J178="","",IF((J178/J179)=B178/(D178/D179),"J","L")))</f>
        <v/>
      </c>
    </row>
    <row r="181" spans="1:22" ht="19.5">
      <c r="B181" s="47"/>
      <c r="D181" s="69"/>
      <c r="F181" s="64" t="str">
        <f>IF(F180="","",IF(F180=B180,"J","L"))</f>
        <v/>
      </c>
    </row>
    <row r="182" spans="1:22" s="3" customFormat="1" ht="15" customHeight="1">
      <c r="F182" s="77"/>
    </row>
    <row r="183" spans="1:22" ht="15" customHeight="1">
      <c r="F183" s="64" t="str">
        <f>IF(F184=B184,"J","L")</f>
        <v>L</v>
      </c>
      <c r="H183" s="64" t="str">
        <f>IF(H184="","",IF(H184=D185,"J","L"))</f>
        <v/>
      </c>
    </row>
    <row r="184" spans="1:22" ht="23.25" customHeight="1" thickBot="1">
      <c r="A184" s="40" t="s">
        <v>51</v>
      </c>
      <c r="B184" s="368">
        <v>5</v>
      </c>
      <c r="D184" s="42">
        <v>3</v>
      </c>
      <c r="F184" s="362"/>
      <c r="H184" s="50"/>
      <c r="J184" s="89"/>
      <c r="K184" s="63"/>
      <c r="L184" s="362"/>
      <c r="M184" s="89"/>
      <c r="N184" s="63" t="str">
        <f>IF(L184="","",IF(M184="","",IF(M185="","",IF((L184*M185+M184)/M185=B184/(D184/D185),"J","L"))))</f>
        <v/>
      </c>
      <c r="Q184" s="16" t="s">
        <v>52</v>
      </c>
      <c r="U184" s="16" t="str">
        <f>IF(N184="","",IF(N184="J",1,"0"))</f>
        <v/>
      </c>
    </row>
    <row r="185" spans="1:22" ht="23.25" customHeight="1" thickTop="1">
      <c r="B185" s="368"/>
      <c r="D185" s="44">
        <v>4</v>
      </c>
      <c r="F185" s="362"/>
      <c r="H185" s="51"/>
      <c r="J185" s="50"/>
      <c r="L185" s="362"/>
      <c r="M185" s="50"/>
      <c r="Q185" s="88" t="s">
        <v>79</v>
      </c>
    </row>
    <row r="186" spans="1:22" ht="19.5" customHeight="1">
      <c r="H186" s="64" t="str">
        <f>IF(H185="","",IF(H185=D184,"J","L"))</f>
        <v/>
      </c>
      <c r="J186" s="64" t="str">
        <f>IF(J185="","",IF(J184="","",IF((J184/J185)=B184/(D184/D185),"J","L")))</f>
        <v/>
      </c>
    </row>
    <row r="188" spans="1:22" s="3" customFormat="1" ht="15" customHeight="1">
      <c r="F188" s="77"/>
    </row>
    <row r="189" spans="1:22" s="59" customFormat="1" ht="13.5" customHeight="1"/>
    <row r="190" spans="1:22" ht="30.75" customHeight="1">
      <c r="F190" s="46"/>
      <c r="K190" s="56">
        <f>SUM(U125:U185)</f>
        <v>0</v>
      </c>
      <c r="L190" s="55" t="s">
        <v>41</v>
      </c>
    </row>
    <row r="191" spans="1:22" ht="18">
      <c r="F191" s="46"/>
    </row>
    <row r="192" spans="1:22" ht="18">
      <c r="A192" s="57"/>
      <c r="B192" s="57"/>
      <c r="C192" s="57"/>
      <c r="D192" s="57"/>
      <c r="E192" s="57"/>
      <c r="F192" s="58"/>
      <c r="G192" s="57"/>
      <c r="H192" s="57"/>
      <c r="I192" s="57"/>
      <c r="J192" s="57"/>
      <c r="K192" s="57"/>
      <c r="L192" s="57"/>
      <c r="M192" s="57"/>
      <c r="N192" s="57"/>
      <c r="O192" s="57"/>
      <c r="P192" s="57"/>
      <c r="Q192" s="57"/>
      <c r="R192" s="57"/>
      <c r="S192" s="57"/>
      <c r="T192" s="57"/>
      <c r="U192" s="57"/>
      <c r="V192" s="57"/>
    </row>
    <row r="193" spans="1:21" s="40" customFormat="1" ht="31.5" customHeight="1">
      <c r="U193" s="40" t="s">
        <v>58</v>
      </c>
    </row>
    <row r="194" spans="1:21" ht="12" customHeight="1">
      <c r="B194" s="62" t="e">
        <f>IF(#REF!="","",IF(#REF!=#REF!/3,"J","L"))</f>
        <v>#REF!</v>
      </c>
      <c r="C194" s="41"/>
      <c r="D194" s="62" t="e">
        <f>IF(#REF!="","",IF(#REF!=#REF!/2,"J","L"))</f>
        <v>#REF!</v>
      </c>
      <c r="F194" s="45"/>
      <c r="G194" s="43"/>
      <c r="H194" s="43" t="e">
        <f>IF(#REF!="","",IF(#REF!=#REF!+#REF!+#REF!,"J","L"))</f>
        <v>#REF!</v>
      </c>
    </row>
    <row r="195" spans="1:21" s="3" customFormat="1" ht="18" customHeight="1">
      <c r="B195" s="74"/>
      <c r="C195" s="73"/>
      <c r="D195" s="74"/>
      <c r="F195" s="72"/>
      <c r="G195" s="75"/>
    </row>
    <row r="196" spans="1:21" ht="17.25" customHeight="1">
      <c r="B196" s="62" t="str">
        <f>IF(B197="","",IF(B197=B211/6,"J","L"))</f>
        <v/>
      </c>
      <c r="C196" s="41"/>
      <c r="D196" s="62" t="str">
        <f>IF(D197="","",IF(D197=D211/5,"J","L"))</f>
        <v/>
      </c>
      <c r="F196" s="45"/>
      <c r="G196" s="43"/>
    </row>
    <row r="197" spans="1:21" s="3" customFormat="1" ht="29.25">
      <c r="A197" s="316" t="s">
        <v>216</v>
      </c>
      <c r="B197" s="317"/>
    </row>
    <row r="198" spans="1:21" s="3" customFormat="1" ht="31.5">
      <c r="A198" s="318" t="s">
        <v>234</v>
      </c>
      <c r="B198" s="317"/>
    </row>
    <row r="199" spans="1:21" s="3" customFormat="1" ht="31.5">
      <c r="A199" s="318" t="s">
        <v>235</v>
      </c>
      <c r="B199" s="317"/>
    </row>
    <row r="200" spans="1:21" s="3" customFormat="1" ht="29.25" hidden="1">
      <c r="A200" s="316"/>
    </row>
    <row r="201" spans="1:21" s="3" customFormat="1" ht="31.5" hidden="1">
      <c r="A201" s="318"/>
    </row>
    <row r="202" spans="1:21" s="3" customFormat="1" ht="31.5" hidden="1">
      <c r="A202" s="318"/>
    </row>
    <row r="203" spans="1:21" s="3" customFormat="1" ht="31.5">
      <c r="A203" s="318" t="s">
        <v>139</v>
      </c>
    </row>
    <row r="204" spans="1:21" s="3" customFormat="1" ht="18">
      <c r="B204" s="16"/>
      <c r="C204" s="16"/>
      <c r="D204" s="16"/>
      <c r="E204" s="16"/>
      <c r="F204" s="16"/>
      <c r="G204" s="16"/>
      <c r="H204" s="16"/>
      <c r="I204" s="16"/>
      <c r="J204" s="16"/>
      <c r="K204" s="16"/>
      <c r="L204" s="16"/>
      <c r="M204" s="64" t="str">
        <f>IF(M206="","",IF(M206=I207,"J","L"))</f>
        <v>J</v>
      </c>
      <c r="N204" s="16"/>
      <c r="O204" s="16"/>
      <c r="P204" s="16"/>
      <c r="Q204" s="16"/>
      <c r="R204" s="16"/>
      <c r="S204" s="16"/>
    </row>
    <row r="205" spans="1:21" s="3" customFormat="1" ht="18">
      <c r="B205" s="16"/>
      <c r="C205" s="16"/>
      <c r="D205" s="16"/>
      <c r="E205" s="16"/>
      <c r="F205" s="16"/>
      <c r="G205" s="16"/>
      <c r="H205" s="16"/>
      <c r="I205" s="16"/>
      <c r="J205" s="16"/>
      <c r="K205" s="85"/>
      <c r="L205" s="16"/>
      <c r="M205" s="64"/>
      <c r="N205" s="16"/>
      <c r="O205" s="16"/>
      <c r="P205" s="16"/>
      <c r="Q205" s="16"/>
      <c r="R205" s="16"/>
      <c r="S205" s="16"/>
    </row>
    <row r="206" spans="1:21" s="3" customFormat="1" ht="23.25" thickBot="1">
      <c r="B206" s="368">
        <v>2</v>
      </c>
      <c r="C206" s="16"/>
      <c r="D206" s="368">
        <v>1</v>
      </c>
      <c r="E206" s="298">
        <v>1</v>
      </c>
      <c r="F206" s="40"/>
      <c r="G206" s="372">
        <v>2</v>
      </c>
      <c r="H206" s="16"/>
      <c r="I206" s="266">
        <v>3</v>
      </c>
      <c r="J206" s="16"/>
      <c r="K206" s="372">
        <v>2</v>
      </c>
      <c r="L206" s="16"/>
      <c r="M206" s="266">
        <v>2</v>
      </c>
      <c r="N206" s="16"/>
      <c r="O206" s="266">
        <v>4</v>
      </c>
      <c r="P206" s="16"/>
      <c r="Q206" s="372">
        <v>1</v>
      </c>
      <c r="R206" s="266">
        <v>1</v>
      </c>
      <c r="S206" s="68" t="str">
        <f>IF(Q206="","",IF(R206="","",IF(R207="","",IF((Q206*R207+R206)/R207=B206/((D206*E207+E206)/E207),"J","L"))))</f>
        <v>J</v>
      </c>
    </row>
    <row r="207" spans="1:21" s="3" customFormat="1" ht="23.25" thickTop="1">
      <c r="B207" s="368"/>
      <c r="C207" s="16"/>
      <c r="D207" s="368"/>
      <c r="E207" s="44">
        <v>2</v>
      </c>
      <c r="F207" s="40"/>
      <c r="G207" s="372"/>
      <c r="H207" s="16"/>
      <c r="I207" s="267">
        <v>2</v>
      </c>
      <c r="J207" s="16"/>
      <c r="K207" s="372"/>
      <c r="L207" s="16"/>
      <c r="M207" s="267">
        <v>3</v>
      </c>
      <c r="N207" s="16"/>
      <c r="O207" s="267">
        <v>3</v>
      </c>
      <c r="P207" s="16"/>
      <c r="Q207" s="372"/>
      <c r="R207" s="267">
        <v>3</v>
      </c>
      <c r="S207" s="16"/>
    </row>
    <row r="208" spans="1:21" s="3" customFormat="1" ht="22.5">
      <c r="B208" s="298"/>
      <c r="C208" s="16"/>
      <c r="D208" s="298"/>
      <c r="E208" s="45"/>
      <c r="F208" s="40"/>
      <c r="G208" s="40"/>
      <c r="H208" s="40"/>
      <c r="I208" s="40"/>
      <c r="J208" s="40"/>
      <c r="K208" s="40"/>
      <c r="L208" s="40"/>
      <c r="M208" s="270"/>
      <c r="N208" s="16"/>
      <c r="O208" s="16"/>
      <c r="P208" s="16"/>
      <c r="Q208" s="16"/>
      <c r="R208" s="16"/>
      <c r="S208" s="16"/>
    </row>
    <row r="209" spans="1:21" s="3" customFormat="1" ht="18">
      <c r="B209" s="16"/>
      <c r="C209" s="16"/>
      <c r="D209" s="16"/>
      <c r="E209" s="16"/>
      <c r="F209" s="16"/>
      <c r="G209" s="64" t="str">
        <f>IF(G206="","",IF(G206=B206,"J","L"))</f>
        <v>J</v>
      </c>
      <c r="H209" s="16"/>
      <c r="I209" s="64" t="str">
        <f>IF(I207="","",IF(I206="","",IF((I206/I207)=(D206*E207+E206)/E207,"J","L")))</f>
        <v>J</v>
      </c>
      <c r="J209" s="16"/>
      <c r="K209" s="64" t="str">
        <f>IF(K206="","",IF(K206=B206,"J","L"))</f>
        <v>J</v>
      </c>
      <c r="L209" s="16"/>
      <c r="M209" s="64" t="str">
        <f>IF(M207="","",IF(M207=I206,"J","L"))</f>
        <v>J</v>
      </c>
      <c r="N209" s="16"/>
      <c r="O209" s="64" t="str">
        <f>IF(O206="","",IF(O207="","",IF((O206/O207)=B206/((D206*E207+E206)/E207),"J","L")))</f>
        <v>J</v>
      </c>
      <c r="P209" s="16"/>
      <c r="Q209" s="16"/>
      <c r="R209" s="16"/>
      <c r="S209" s="16"/>
    </row>
    <row r="210" spans="1:21" s="3" customFormat="1" ht="39.75" customHeight="1">
      <c r="A210" s="324" t="s">
        <v>236</v>
      </c>
    </row>
    <row r="211" spans="1:21" ht="15" customHeight="1">
      <c r="M211" s="64" t="str">
        <f>IF(M213="","",IF(M213=I214,"J","L"))</f>
        <v/>
      </c>
    </row>
    <row r="212" spans="1:21" ht="15" customHeight="1">
      <c r="K212" s="85"/>
      <c r="M212" s="64"/>
    </row>
    <row r="213" spans="1:21" ht="23.25" thickBot="1">
      <c r="A213" s="40" t="s">
        <v>47</v>
      </c>
      <c r="B213" s="368">
        <v>5</v>
      </c>
      <c r="D213" s="368">
        <v>1</v>
      </c>
      <c r="E213" s="42">
        <v>1</v>
      </c>
      <c r="F213" s="40"/>
      <c r="G213" s="362"/>
      <c r="I213" s="50"/>
      <c r="K213" s="362"/>
      <c r="M213" s="50"/>
      <c r="O213" s="50"/>
      <c r="Q213" s="362"/>
      <c r="R213" s="68" t="str">
        <f>IF(Q213="","",IF(Q213=B213/((D213*E214+E213)/E214),"J","L"))</f>
        <v/>
      </c>
      <c r="U213" s="16" t="str">
        <f>IF(R213="","",IF(R213="J",1,0))</f>
        <v/>
      </c>
    </row>
    <row r="214" spans="1:21" ht="23.25" thickTop="1">
      <c r="B214" s="368"/>
      <c r="D214" s="368"/>
      <c r="E214" s="44">
        <v>4</v>
      </c>
      <c r="F214" s="40"/>
      <c r="G214" s="362"/>
      <c r="I214" s="51"/>
      <c r="K214" s="362"/>
      <c r="M214" s="51"/>
      <c r="O214" s="51"/>
      <c r="Q214" s="362"/>
    </row>
    <row r="215" spans="1:21" ht="26.25" customHeight="1">
      <c r="B215" s="42"/>
      <c r="D215" s="42"/>
      <c r="E215" s="45"/>
      <c r="F215" s="40"/>
      <c r="G215" s="40"/>
      <c r="H215" s="40"/>
      <c r="I215" s="40"/>
      <c r="J215" s="40"/>
      <c r="K215" s="40"/>
      <c r="L215" s="40"/>
      <c r="M215" s="85"/>
    </row>
    <row r="216" spans="1:21" ht="15" customHeight="1">
      <c r="G216" s="64" t="str">
        <f>IF(G213="","",IF(G213=B213,"J","L"))</f>
        <v/>
      </c>
      <c r="I216" s="64" t="str">
        <f>IF(I214="","",IF(I213="","",IF((I213/I214)=(D213*E214+E213)/E214,"J","L")))</f>
        <v/>
      </c>
      <c r="K216" s="64" t="str">
        <f>IF(K213="","",IF(K213=B213,"J","L"))</f>
        <v/>
      </c>
      <c r="M216" s="64" t="str">
        <f>IF(M214="","",IF(M214=I213,"J","L"))</f>
        <v/>
      </c>
      <c r="O216" s="64" t="str">
        <f>IF(O213="","",IF(O214="","",IF((O213/O214)=B213/((D213*E214+E213)/E214),"J","L")))</f>
        <v/>
      </c>
    </row>
    <row r="218" spans="1:21" s="3" customFormat="1"/>
    <row r="219" spans="1:21" ht="15" customHeight="1">
      <c r="M219" s="64" t="str">
        <f>IF(M221="","",IF(M221=I222,"J","L"))</f>
        <v/>
      </c>
    </row>
    <row r="220" spans="1:21" ht="15" customHeight="1">
      <c r="M220" s="64"/>
    </row>
    <row r="221" spans="1:21" ht="23.25" thickBot="1">
      <c r="A221" s="40" t="s">
        <v>48</v>
      </c>
      <c r="B221" s="368">
        <v>3</v>
      </c>
      <c r="D221" s="368">
        <v>1</v>
      </c>
      <c r="E221" s="42">
        <v>1</v>
      </c>
      <c r="F221" s="40"/>
      <c r="G221" s="362"/>
      <c r="I221" s="50"/>
      <c r="K221" s="362"/>
      <c r="M221" s="50"/>
      <c r="O221" s="50"/>
      <c r="Q221" s="362"/>
      <c r="R221" s="50"/>
      <c r="S221" s="68" t="str">
        <f>IF(Q221="","",IF(R221="","",IF(R222="","",IF((Q221*R222+R221)/R222=B221/((D221*E222+E221)/E222),"J","L"))))</f>
        <v/>
      </c>
      <c r="U221" s="16" t="str">
        <f>IF(S221="","",IF(S221="J",1,0))</f>
        <v/>
      </c>
    </row>
    <row r="222" spans="1:21" ht="23.25" thickTop="1">
      <c r="B222" s="368"/>
      <c r="D222" s="368"/>
      <c r="E222" s="44">
        <v>3</v>
      </c>
      <c r="F222" s="40"/>
      <c r="G222" s="362"/>
      <c r="I222" s="51"/>
      <c r="K222" s="362"/>
      <c r="M222" s="51"/>
      <c r="O222" s="51"/>
      <c r="Q222" s="362"/>
      <c r="R222" s="51"/>
    </row>
    <row r="223" spans="1:21" ht="13.5" customHeight="1">
      <c r="B223" s="42"/>
      <c r="D223" s="42"/>
      <c r="E223" s="45"/>
      <c r="F223" s="40"/>
      <c r="G223" s="40"/>
      <c r="H223" s="40"/>
      <c r="I223" s="40"/>
      <c r="J223" s="40"/>
      <c r="K223" s="40"/>
      <c r="L223" s="40"/>
      <c r="M223" s="40"/>
    </row>
    <row r="224" spans="1:21" ht="15" customHeight="1">
      <c r="G224" s="64" t="str">
        <f>IF(G221="","",IF(G221=B221,"J","L"))</f>
        <v/>
      </c>
      <c r="I224" s="64" t="str">
        <f>IF(I222="","",IF(I221="","",IF((I221/I222)=(D221*E222+E221)/E222,"J","L")))</f>
        <v/>
      </c>
      <c r="K224" s="64" t="str">
        <f>IF(K221="","",IF(K221=B221,"J","L"))</f>
        <v/>
      </c>
      <c r="M224" s="64" t="str">
        <f>IF(M222="","",IF(M222=I221,"J","L"))</f>
        <v/>
      </c>
      <c r="O224" s="64" t="str">
        <f>IF(O221="","",IF(O222="","",IF((O221/O222)=B221/((D221*E222+E221)/E222),"J","L")))</f>
        <v/>
      </c>
    </row>
    <row r="226" spans="1:21" s="3" customFormat="1"/>
    <row r="227" spans="1:21" ht="15" customHeight="1">
      <c r="M227" s="64" t="str">
        <f>IF(M229="","",IF(M229=I230,"J","L"))</f>
        <v/>
      </c>
    </row>
    <row r="228" spans="1:21" ht="15" customHeight="1">
      <c r="K228" s="85"/>
      <c r="M228" s="64"/>
    </row>
    <row r="229" spans="1:21" ht="23.25" thickBot="1">
      <c r="A229" s="40" t="s">
        <v>49</v>
      </c>
      <c r="B229" s="368">
        <v>4</v>
      </c>
      <c r="D229" s="368">
        <v>2</v>
      </c>
      <c r="E229" s="42">
        <v>2</v>
      </c>
      <c r="F229" s="40"/>
      <c r="G229" s="362"/>
      <c r="I229" s="50"/>
      <c r="K229" s="362"/>
      <c r="M229" s="50"/>
      <c r="O229" s="50"/>
      <c r="Q229" s="362"/>
      <c r="R229" s="50"/>
      <c r="S229" s="68" t="str">
        <f>IF(Q229="","",IF(R229="","",IF(R230="","",IF((Q229*R230+R229)/R230=B229/((D229*E230+E229)/E230),"J","L"))))</f>
        <v/>
      </c>
      <c r="U229" s="16" t="str">
        <f>IF(S229="","",IF(S229="J",1,0))</f>
        <v/>
      </c>
    </row>
    <row r="230" spans="1:21" ht="23.25" thickTop="1">
      <c r="B230" s="368"/>
      <c r="D230" s="368"/>
      <c r="E230" s="44">
        <v>5</v>
      </c>
      <c r="F230" s="40"/>
      <c r="G230" s="362"/>
      <c r="I230" s="51"/>
      <c r="K230" s="362"/>
      <c r="M230" s="51"/>
      <c r="O230" s="51"/>
      <c r="Q230" s="362"/>
      <c r="R230" s="51"/>
    </row>
    <row r="231" spans="1:21" ht="18" customHeight="1">
      <c r="B231" s="42"/>
      <c r="D231" s="42"/>
      <c r="E231" s="45"/>
      <c r="F231" s="40"/>
      <c r="G231" s="40"/>
      <c r="H231" s="40"/>
      <c r="I231" s="40"/>
      <c r="J231" s="40"/>
      <c r="K231" s="40"/>
      <c r="L231" s="40"/>
      <c r="M231" s="85"/>
    </row>
    <row r="232" spans="1:21" ht="15" customHeight="1">
      <c r="G232" s="64" t="str">
        <f>IF(G229="","",IF(G229=B229,"J","L"))</f>
        <v/>
      </c>
      <c r="I232" s="64" t="str">
        <f>IF(I230="","",IF(I229="","",IF((I229/I230)=(D229*E230+E229)/E230,"J","L")))</f>
        <v/>
      </c>
      <c r="K232" s="64" t="str">
        <f>IF(K229="","",IF(K229=B229,"J","L"))</f>
        <v/>
      </c>
      <c r="M232" s="64" t="str">
        <f>IF(M230="","",IF(M230=I229,"J","L"))</f>
        <v/>
      </c>
      <c r="O232" s="64" t="str">
        <f>IF(O229="","",IF(O230="","",IF((O229/O230)=B229/((D229*E230+E229)/E230),"J","L")))</f>
        <v/>
      </c>
    </row>
    <row r="234" spans="1:21" s="3" customFormat="1"/>
    <row r="235" spans="1:21" ht="15" customHeight="1">
      <c r="M235" s="64" t="str">
        <f>IF(M237="","",IF(M237=I238,"J","L"))</f>
        <v/>
      </c>
    </row>
    <row r="236" spans="1:21" ht="15" customHeight="1">
      <c r="K236" s="85"/>
      <c r="M236" s="64"/>
    </row>
    <row r="237" spans="1:21" ht="23.25" thickBot="1">
      <c r="A237" s="40" t="s">
        <v>50</v>
      </c>
      <c r="B237" s="368">
        <v>3</v>
      </c>
      <c r="D237" s="368">
        <v>1</v>
      </c>
      <c r="E237" s="42">
        <v>4</v>
      </c>
      <c r="F237" s="40"/>
      <c r="G237" s="362"/>
      <c r="I237" s="50"/>
      <c r="K237" s="362"/>
      <c r="M237" s="50"/>
      <c r="O237" s="50"/>
      <c r="Q237" s="362"/>
      <c r="R237" s="50"/>
      <c r="S237" s="68" t="str">
        <f>IF(Q237="","",IF(R237="","",IF(R238="","",IF((Q237*R238+R237)/R238=B237/((D237*E238+E237)/E238),"J","L"))))</f>
        <v/>
      </c>
      <c r="U237" s="16" t="str">
        <f>IF(S237="","",IF(S237="J",1,0))</f>
        <v/>
      </c>
    </row>
    <row r="238" spans="1:21" ht="23.25" thickTop="1">
      <c r="B238" s="368"/>
      <c r="D238" s="368"/>
      <c r="E238" s="44">
        <v>5</v>
      </c>
      <c r="F238" s="40"/>
      <c r="G238" s="362"/>
      <c r="I238" s="51"/>
      <c r="K238" s="362"/>
      <c r="M238" s="51"/>
      <c r="O238" s="51"/>
      <c r="Q238" s="362"/>
      <c r="R238" s="51"/>
    </row>
    <row r="239" spans="1:21" ht="13.5" customHeight="1">
      <c r="B239" s="42"/>
      <c r="D239" s="42"/>
      <c r="E239" s="45"/>
      <c r="F239" s="40"/>
      <c r="G239" s="40"/>
      <c r="H239" s="40"/>
      <c r="I239" s="40"/>
      <c r="J239" s="40"/>
      <c r="K239" s="40"/>
      <c r="L239" s="40"/>
      <c r="M239" s="85"/>
    </row>
    <row r="240" spans="1:21" ht="15" customHeight="1">
      <c r="G240" s="64" t="str">
        <f>IF(G237="","",IF(G237=B237,"J","L"))</f>
        <v/>
      </c>
      <c r="I240" s="64" t="str">
        <f>IF(I238="","",IF(I237="","",IF((I237/I238)=(D237*E238+E237)/E238,"J","L")))</f>
        <v/>
      </c>
      <c r="K240" s="64" t="str">
        <f>IF(K237="","",IF(K237=B237,"J","L"))</f>
        <v/>
      </c>
      <c r="M240" s="64" t="str">
        <f>IF(M238="","",IF(M238=I237,"J","L"))</f>
        <v/>
      </c>
      <c r="O240" s="64" t="str">
        <f>IF(O237="","",IF(O238="","",IF((O237/O238)=B237/((D237*E238+E237)/E238),"J","L")))</f>
        <v/>
      </c>
    </row>
    <row r="242" spans="1:21" s="3" customFormat="1"/>
    <row r="243" spans="1:21" ht="15" customHeight="1">
      <c r="M243" s="64" t="str">
        <f>IF(M245="","",IF(M245=I246,"J","L"))</f>
        <v/>
      </c>
    </row>
    <row r="244" spans="1:21" ht="15" customHeight="1">
      <c r="K244" s="85"/>
      <c r="M244" s="64"/>
    </row>
    <row r="245" spans="1:21" ht="23.25" thickBot="1">
      <c r="A245" s="40" t="s">
        <v>51</v>
      </c>
      <c r="B245" s="368">
        <v>3</v>
      </c>
      <c r="D245" s="368">
        <v>1</v>
      </c>
      <c r="E245" s="42">
        <v>4</v>
      </c>
      <c r="F245" s="40"/>
      <c r="G245" s="362"/>
      <c r="I245" s="50"/>
      <c r="K245" s="362"/>
      <c r="M245" s="50"/>
      <c r="O245" s="50"/>
      <c r="Q245" s="362"/>
      <c r="R245" s="50"/>
      <c r="S245" s="68" t="str">
        <f>IF(Q245="","",IF(R245="","",IF(R246="","",IF((Q245*R246+R245)/R246=B245/((D245*E246+E245)/E246),"J","L"))))</f>
        <v/>
      </c>
      <c r="U245" s="16" t="str">
        <f>IF(S245="","",IF(S245="J",1,0))</f>
        <v/>
      </c>
    </row>
    <row r="246" spans="1:21" ht="23.25" thickTop="1">
      <c r="B246" s="368"/>
      <c r="D246" s="368"/>
      <c r="E246" s="44">
        <v>5</v>
      </c>
      <c r="F246" s="40"/>
      <c r="G246" s="362"/>
      <c r="I246" s="51"/>
      <c r="K246" s="362"/>
      <c r="M246" s="51"/>
      <c r="O246" s="51"/>
      <c r="Q246" s="362"/>
      <c r="R246" s="51"/>
    </row>
    <row r="247" spans="1:21" ht="13.5" customHeight="1">
      <c r="B247" s="42"/>
      <c r="D247" s="42"/>
      <c r="E247" s="45"/>
      <c r="F247" s="40"/>
      <c r="G247" s="40"/>
      <c r="H247" s="40"/>
      <c r="I247" s="40"/>
      <c r="J247" s="40"/>
      <c r="K247" s="40"/>
      <c r="L247" s="40"/>
      <c r="M247" s="85"/>
    </row>
    <row r="248" spans="1:21" ht="15" customHeight="1">
      <c r="G248" s="64" t="str">
        <f>IF(G245="","",IF(G245=B245,"J","L"))</f>
        <v/>
      </c>
      <c r="I248" s="64" t="str">
        <f>IF(I246="","",IF(I245="","",IF((I245/I246)=(D245*E246+E245)/E246,"J","L")))</f>
        <v/>
      </c>
      <c r="K248" s="64" t="str">
        <f>IF(K245="","",IF(K245=B245,"J","L"))</f>
        <v/>
      </c>
      <c r="M248" s="64" t="str">
        <f>IF(M246="","",IF(M246=I245,"J","L"))</f>
        <v/>
      </c>
      <c r="O248" s="64" t="str">
        <f>IF(O245="","",IF(O246="","",IF((O245/O246)=B245/((D245*E246+E245)/E246),"J","L")))</f>
        <v/>
      </c>
    </row>
    <row r="249" spans="1:21" ht="15" customHeight="1">
      <c r="G249" s="64"/>
      <c r="I249" s="64"/>
      <c r="K249" s="64"/>
      <c r="M249" s="64"/>
      <c r="O249" s="64"/>
    </row>
    <row r="250" spans="1:21" s="3" customFormat="1"/>
    <row r="251" spans="1:21" ht="15" customHeight="1">
      <c r="M251" s="64" t="str">
        <f>IF(M253="","",IF(M253=I254,"J","L"))</f>
        <v/>
      </c>
    </row>
    <row r="252" spans="1:21" ht="15" customHeight="1">
      <c r="K252" s="85"/>
      <c r="M252" s="64"/>
    </row>
    <row r="253" spans="1:21" ht="23.25" thickBot="1">
      <c r="A253" s="40" t="s">
        <v>53</v>
      </c>
      <c r="B253" s="368">
        <v>2</v>
      </c>
      <c r="D253" s="368">
        <v>2</v>
      </c>
      <c r="E253" s="42">
        <v>2</v>
      </c>
      <c r="F253" s="40"/>
      <c r="G253" s="362"/>
      <c r="I253" s="50"/>
      <c r="K253" s="362"/>
      <c r="M253" s="50"/>
      <c r="O253" s="50"/>
      <c r="P253" s="68" t="str">
        <f>IF(O253="","",IF(O254="","",IF(O253/O254=B253/((D253*E254+E253)/E254),"J","L")))</f>
        <v/>
      </c>
      <c r="U253" s="16" t="str">
        <f>IF(P253="","",IF(P253="J",1,0))</f>
        <v/>
      </c>
    </row>
    <row r="254" spans="1:21" ht="23.25" thickTop="1">
      <c r="B254" s="368"/>
      <c r="D254" s="368"/>
      <c r="E254" s="44">
        <v>3</v>
      </c>
      <c r="F254" s="40"/>
      <c r="G254" s="362"/>
      <c r="I254" s="51"/>
      <c r="K254" s="362"/>
      <c r="M254" s="51"/>
      <c r="O254" s="51"/>
    </row>
    <row r="255" spans="1:21" ht="13.5" customHeight="1">
      <c r="B255" s="42"/>
      <c r="D255" s="42"/>
      <c r="E255" s="45"/>
      <c r="F255" s="40"/>
      <c r="G255" s="40"/>
      <c r="H255" s="40"/>
      <c r="I255" s="40"/>
      <c r="J255" s="40"/>
      <c r="K255" s="40"/>
      <c r="L255" s="40"/>
      <c r="M255" s="85"/>
    </row>
    <row r="256" spans="1:21" ht="15" customHeight="1">
      <c r="G256" s="64" t="str">
        <f>IF(G253="","",IF(G253=B253,"J","L"))</f>
        <v/>
      </c>
      <c r="I256" s="64" t="str">
        <f>IF(I254="","",IF(I253="","",IF((I253/I254)=(D253*E254+E253)/E254,"J","L")))</f>
        <v/>
      </c>
      <c r="K256" s="64" t="str">
        <f>IF(K253="","",IF(K253=B253,"J","L"))</f>
        <v/>
      </c>
      <c r="M256" s="64" t="str">
        <f>IF(M254="","",IF(M254=I253,"J","L"))</f>
        <v/>
      </c>
      <c r="O256" s="64" t="str">
        <f>IF(O253="","",IF(O254="","",IF((O253/O254)=B253/((D253*E254+E253)/E254),"J","L")))</f>
        <v/>
      </c>
    </row>
    <row r="257" spans="1:62" ht="15" customHeight="1">
      <c r="G257" s="64"/>
      <c r="I257" s="64"/>
      <c r="K257" s="64"/>
      <c r="M257" s="64"/>
      <c r="O257" s="64"/>
    </row>
    <row r="258" spans="1:62" s="3" customFormat="1" ht="15" customHeight="1">
      <c r="G258" s="99"/>
      <c r="I258" s="99"/>
      <c r="K258" s="99"/>
      <c r="M258" s="99"/>
      <c r="O258" s="99"/>
    </row>
    <row r="259" spans="1:62" ht="70.5" customHeight="1">
      <c r="G259" s="64"/>
      <c r="I259" s="64"/>
      <c r="K259" s="64"/>
      <c r="M259" s="64"/>
      <c r="O259" s="64"/>
    </row>
    <row r="260" spans="1:62" s="3" customFormat="1" ht="29.25">
      <c r="A260" s="316" t="s">
        <v>216</v>
      </c>
      <c r="B260" s="317"/>
    </row>
    <row r="261" spans="1:62" s="3" customFormat="1" ht="31.5">
      <c r="A261" s="318" t="s">
        <v>239</v>
      </c>
      <c r="B261" s="317"/>
    </row>
    <row r="262" spans="1:62" s="3" customFormat="1" ht="31.5">
      <c r="A262" s="318" t="s">
        <v>240</v>
      </c>
      <c r="B262" s="317"/>
    </row>
    <row r="263" spans="1:62" s="3" customFormat="1" ht="31.5">
      <c r="A263" s="318" t="s">
        <v>174</v>
      </c>
      <c r="B263" s="317"/>
    </row>
    <row r="264" spans="1:62" s="3" customFormat="1" ht="23.25" thickBot="1">
      <c r="A264" s="16"/>
      <c r="B264" s="368">
        <v>1</v>
      </c>
      <c r="C264" s="298">
        <v>1</v>
      </c>
      <c r="D264" s="16"/>
      <c r="E264" s="368">
        <v>2</v>
      </c>
      <c r="F264" s="16"/>
      <c r="G264" s="346">
        <v>3</v>
      </c>
      <c r="H264" s="16"/>
      <c r="I264" s="346">
        <v>1</v>
      </c>
      <c r="J264" s="16"/>
      <c r="K264" s="346">
        <v>3</v>
      </c>
      <c r="L264" s="67" t="str">
        <f>IF(K264="","",IF(K265="","",IF(K264/K265=((B264*C265+C264)/C265)/E264,"J","L")))</f>
        <v>J</v>
      </c>
      <c r="M264" s="64"/>
      <c r="N264" s="16"/>
      <c r="O264" s="64"/>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row>
    <row r="265" spans="1:62" ht="27" customHeight="1" thickTop="1">
      <c r="B265" s="368"/>
      <c r="C265" s="44">
        <v>2</v>
      </c>
      <c r="E265" s="368"/>
      <c r="G265" s="267">
        <v>2</v>
      </c>
      <c r="I265" s="267">
        <v>2</v>
      </c>
      <c r="K265" s="267">
        <v>4</v>
      </c>
      <c r="M265" s="64"/>
      <c r="O265" s="64"/>
    </row>
    <row r="266" spans="1:62" ht="27" customHeight="1">
      <c r="B266" s="298"/>
      <c r="C266" s="45"/>
      <c r="E266" s="298"/>
      <c r="G266" s="64" t="str">
        <f>IF(G265="","",IF(G264="","",IF((G264/G265)=(B264*C265+C264)/C265,"J","L")))</f>
        <v>J</v>
      </c>
      <c r="I266" s="64" t="str">
        <f>IF(I264/I265*E264=1,"J","L")</f>
        <v>J</v>
      </c>
      <c r="K266" s="64"/>
      <c r="M266" s="64"/>
      <c r="O266" s="64"/>
    </row>
    <row r="267" spans="1:62" ht="27" customHeight="1">
      <c r="B267" s="298"/>
      <c r="C267" s="45"/>
      <c r="E267" s="298"/>
      <c r="K267" s="64"/>
      <c r="M267" s="64"/>
      <c r="O267" s="64"/>
    </row>
    <row r="268" spans="1:62" s="3" customFormat="1" ht="40.5" customHeight="1">
      <c r="A268" s="323" t="s">
        <v>236</v>
      </c>
      <c r="G268" s="99"/>
      <c r="I268" s="99"/>
      <c r="K268" s="99"/>
      <c r="M268" s="99"/>
      <c r="O268" s="99"/>
    </row>
    <row r="269" spans="1:62" ht="15" customHeight="1">
      <c r="G269" s="64"/>
      <c r="I269" s="64"/>
      <c r="K269" s="64"/>
      <c r="M269" s="64"/>
      <c r="O269" s="64"/>
    </row>
    <row r="270" spans="1:62" ht="23.25" customHeight="1" thickBot="1">
      <c r="A270" s="40" t="s">
        <v>47</v>
      </c>
      <c r="B270" s="368">
        <v>1</v>
      </c>
      <c r="C270" s="42">
        <v>2</v>
      </c>
      <c r="E270" s="368">
        <v>2</v>
      </c>
      <c r="G270" s="50"/>
      <c r="I270" s="50"/>
      <c r="K270" s="50"/>
      <c r="L270" s="67" t="str">
        <f>IF(K270="","",IF(K271="","",IF(K270/K271=((B270*C271+C270)/C271)/E270,"J","L")))</f>
        <v/>
      </c>
      <c r="M270" s="64"/>
      <c r="O270" s="64"/>
      <c r="U270" s="16" t="str">
        <f>IF(L270="","",IF(L270="J",1,0))</f>
        <v/>
      </c>
    </row>
    <row r="271" spans="1:62" ht="23.25" customHeight="1" thickTop="1">
      <c r="B271" s="368"/>
      <c r="C271" s="44">
        <v>3</v>
      </c>
      <c r="E271" s="368"/>
      <c r="G271" s="51"/>
      <c r="I271" s="51"/>
      <c r="K271" s="51"/>
      <c r="M271" s="64"/>
      <c r="O271" s="64"/>
    </row>
    <row r="272" spans="1:62" ht="15" customHeight="1">
      <c r="B272" s="42"/>
      <c r="C272" s="45"/>
      <c r="E272" s="42"/>
      <c r="G272" s="40"/>
      <c r="I272" s="64"/>
      <c r="K272" s="64"/>
      <c r="M272" s="64"/>
      <c r="O272" s="64"/>
    </row>
    <row r="273" spans="1:21" ht="15" customHeight="1">
      <c r="G273" s="64" t="str">
        <f>IF(G271="","",IF(G270="","",IF((G270/G271)=(B270*C271+C270)/C271,"J","L")))</f>
        <v/>
      </c>
      <c r="I273" s="64" t="e">
        <f>IF(I270/I271*E270=1,"J","L")</f>
        <v>#DIV/0!</v>
      </c>
      <c r="K273" s="64"/>
      <c r="M273" s="64"/>
      <c r="O273" s="64"/>
    </row>
    <row r="274" spans="1:21" ht="15" customHeight="1">
      <c r="G274" s="64"/>
      <c r="I274" s="64"/>
      <c r="K274" s="64"/>
      <c r="M274" s="64"/>
      <c r="O274" s="64"/>
    </row>
    <row r="275" spans="1:21" s="3" customFormat="1" ht="15" customHeight="1">
      <c r="G275" s="99"/>
      <c r="I275" s="99"/>
      <c r="K275" s="99"/>
      <c r="M275" s="99"/>
      <c r="O275" s="99"/>
    </row>
    <row r="276" spans="1:21" ht="15" customHeight="1">
      <c r="G276" s="64"/>
      <c r="I276" s="64"/>
      <c r="K276" s="64"/>
      <c r="M276" s="64"/>
      <c r="O276" s="64"/>
    </row>
    <row r="277" spans="1:21" ht="15" customHeight="1">
      <c r="G277" s="64"/>
      <c r="I277" s="64"/>
      <c r="K277" s="64"/>
      <c r="M277" s="64"/>
      <c r="O277" s="64"/>
    </row>
    <row r="278" spans="1:21" ht="23.25" customHeight="1" thickBot="1">
      <c r="A278" s="40" t="s">
        <v>48</v>
      </c>
      <c r="B278" s="368">
        <v>2</v>
      </c>
      <c r="C278" s="42">
        <v>3</v>
      </c>
      <c r="E278" s="368">
        <v>4</v>
      </c>
      <c r="G278" s="50"/>
      <c r="I278" s="50"/>
      <c r="K278" s="50"/>
      <c r="L278" s="67" t="str">
        <f>IF(K278="","",IF(K279="","",IF(K278/K279=((B278*C279+C278)/C279)/E278,"J","L")))</f>
        <v/>
      </c>
      <c r="M278" s="64"/>
      <c r="O278" s="64"/>
      <c r="U278" s="16" t="str">
        <f>IF(L278="","",IF(L278="J",1,0))</f>
        <v/>
      </c>
    </row>
    <row r="279" spans="1:21" ht="23.25" customHeight="1" thickTop="1">
      <c r="B279" s="368"/>
      <c r="C279" s="44">
        <v>5</v>
      </c>
      <c r="E279" s="368"/>
      <c r="G279" s="51"/>
      <c r="I279" s="51"/>
      <c r="K279" s="51"/>
      <c r="M279" s="64"/>
      <c r="O279" s="64"/>
    </row>
    <row r="280" spans="1:21" ht="15" customHeight="1">
      <c r="B280" s="42"/>
      <c r="C280" s="45"/>
      <c r="E280" s="42"/>
      <c r="G280" s="40"/>
      <c r="I280" s="64"/>
      <c r="K280" s="64"/>
      <c r="M280" s="64"/>
      <c r="O280" s="64"/>
    </row>
    <row r="281" spans="1:21" ht="15" customHeight="1">
      <c r="G281" s="64" t="str">
        <f>IF(G279="","",IF(G278="","",IF((G278/G279)=(B278*C279+C278)/C279,"J","L")))</f>
        <v/>
      </c>
      <c r="I281" s="64" t="e">
        <f>IF(I278/I279*E278=1,"J","L")</f>
        <v>#DIV/0!</v>
      </c>
      <c r="K281" s="64"/>
      <c r="M281" s="64"/>
      <c r="O281" s="64"/>
    </row>
    <row r="282" spans="1:21" ht="15" customHeight="1">
      <c r="G282" s="64"/>
      <c r="I282" s="64"/>
      <c r="K282" s="64"/>
      <c r="M282" s="64"/>
      <c r="O282" s="64"/>
    </row>
    <row r="283" spans="1:21" s="3" customFormat="1" ht="15" customHeight="1">
      <c r="G283" s="99"/>
      <c r="I283" s="99"/>
      <c r="K283" s="99"/>
      <c r="M283" s="99"/>
      <c r="O283" s="99"/>
    </row>
    <row r="284" spans="1:21" ht="15" customHeight="1">
      <c r="G284" s="64"/>
      <c r="I284" s="64"/>
      <c r="K284" s="64"/>
      <c r="M284" s="64"/>
      <c r="O284" s="64"/>
    </row>
    <row r="285" spans="1:21" ht="15" customHeight="1">
      <c r="G285" s="85"/>
      <c r="I285" s="64"/>
      <c r="K285" s="64"/>
      <c r="M285" s="64"/>
      <c r="O285" s="64"/>
    </row>
    <row r="286" spans="1:21" ht="23.25" customHeight="1" thickBot="1">
      <c r="A286" s="40" t="s">
        <v>49</v>
      </c>
      <c r="B286" s="368">
        <v>5</v>
      </c>
      <c r="C286" s="42">
        <v>1</v>
      </c>
      <c r="E286" s="368">
        <v>4</v>
      </c>
      <c r="G286" s="50"/>
      <c r="I286" s="50"/>
      <c r="K286" s="50"/>
      <c r="M286" s="362"/>
      <c r="N286" s="50"/>
      <c r="O286" s="67" t="str">
        <f>IF(M286="","",IF(N286="","",IF(N287="","",IF((M286*N287+N286)/N287=((B286*C287+C286)/C287)/E286,"J","L"))))</f>
        <v/>
      </c>
      <c r="U286" s="16" t="str">
        <f>IF(O286="","",IF(O286="J",1,0))</f>
        <v/>
      </c>
    </row>
    <row r="287" spans="1:21" ht="23.25" customHeight="1" thickTop="1">
      <c r="B287" s="368"/>
      <c r="C287" s="44">
        <v>3</v>
      </c>
      <c r="E287" s="368"/>
      <c r="G287" s="51"/>
      <c r="I287" s="51"/>
      <c r="K287" s="51"/>
      <c r="M287" s="362"/>
      <c r="N287" s="51"/>
      <c r="O287" s="64"/>
    </row>
    <row r="288" spans="1:21" ht="15" customHeight="1">
      <c r="B288" s="42"/>
      <c r="C288" s="45"/>
      <c r="E288" s="42"/>
      <c r="G288" s="40"/>
      <c r="I288" s="85"/>
      <c r="M288" s="64"/>
      <c r="O288" s="64"/>
    </row>
    <row r="289" spans="1:21" ht="15" customHeight="1">
      <c r="G289" s="64" t="str">
        <f>IF(G287="","",IF(G286="","",IF((G286/G287)=(B286*C287+C286)/C287,"J","L")))</f>
        <v/>
      </c>
      <c r="I289" s="64" t="e">
        <f>IF(I286/I287*E286=1,"J","L")</f>
        <v>#DIV/0!</v>
      </c>
      <c r="K289" s="64" t="str">
        <f>IF(K286="","",IF(K287="","",IF(K286/K287=((B286*C287+C286)/C287)/E286,"J","L")))</f>
        <v/>
      </c>
      <c r="M289" s="64"/>
      <c r="O289" s="64"/>
    </row>
    <row r="290" spans="1:21" ht="15" customHeight="1">
      <c r="G290" s="64"/>
      <c r="I290" s="64"/>
      <c r="K290" s="64"/>
      <c r="M290" s="64"/>
      <c r="O290" s="64"/>
    </row>
    <row r="291" spans="1:21" s="3" customFormat="1" ht="15" customHeight="1">
      <c r="G291" s="99"/>
      <c r="I291" s="99"/>
      <c r="K291" s="99"/>
      <c r="M291" s="99"/>
      <c r="O291" s="99"/>
    </row>
    <row r="292" spans="1:21" ht="15" customHeight="1">
      <c r="G292" s="64"/>
      <c r="I292" s="64"/>
      <c r="K292" s="64"/>
      <c r="M292" s="64"/>
      <c r="O292" s="64"/>
    </row>
    <row r="293" spans="1:21" ht="15" customHeight="1">
      <c r="G293" s="85"/>
      <c r="I293" s="64"/>
      <c r="K293" s="64"/>
      <c r="M293" s="64"/>
      <c r="O293" s="64"/>
    </row>
    <row r="294" spans="1:21" ht="23.25" customHeight="1" thickBot="1">
      <c r="A294" s="40" t="s">
        <v>50</v>
      </c>
      <c r="B294" s="368">
        <v>5</v>
      </c>
      <c r="C294" s="42">
        <v>3</v>
      </c>
      <c r="E294" s="368">
        <v>4</v>
      </c>
      <c r="G294" s="50"/>
      <c r="I294" s="50"/>
      <c r="K294" s="50"/>
      <c r="M294" s="362"/>
      <c r="N294" s="50"/>
      <c r="O294" s="67" t="str">
        <f>IF(M294="","",IF(N294="","",IF(N295="","",IF((M294*N295+N294)/N295=((B294*C295+C294)/C295)/E294,"J","L"))))</f>
        <v/>
      </c>
      <c r="U294" s="16" t="str">
        <f>IF(O294="","",IF(O294="J",1,0))</f>
        <v/>
      </c>
    </row>
    <row r="295" spans="1:21" ht="23.25" customHeight="1" thickTop="1">
      <c r="B295" s="368"/>
      <c r="C295" s="44">
        <v>5</v>
      </c>
      <c r="E295" s="368"/>
      <c r="G295" s="51"/>
      <c r="I295" s="51"/>
      <c r="K295" s="51"/>
      <c r="M295" s="362"/>
      <c r="N295" s="51"/>
      <c r="O295" s="64"/>
    </row>
    <row r="296" spans="1:21" ht="15" customHeight="1">
      <c r="B296" s="42"/>
      <c r="C296" s="45"/>
      <c r="E296" s="42"/>
      <c r="G296" s="40"/>
      <c r="I296" s="85"/>
      <c r="M296" s="64"/>
      <c r="O296" s="64"/>
    </row>
    <row r="297" spans="1:21" ht="15" customHeight="1">
      <c r="G297" s="64" t="str">
        <f>IF(G295="","",IF(G294="","",IF((G294/G295)=(B294*C295+C294)/C295,"J","L")))</f>
        <v/>
      </c>
      <c r="I297" s="64" t="e">
        <f>IF(I294/I295*E294=1,"J","L")</f>
        <v>#DIV/0!</v>
      </c>
      <c r="K297" s="64" t="str">
        <f>IF(K294="","",IF(K295="","",IF(K294/K295=((B294*C295+C294)/C295)/E294,"J","L")))</f>
        <v/>
      </c>
      <c r="M297" s="64"/>
      <c r="O297" s="64"/>
    </row>
    <row r="298" spans="1:21" ht="15" customHeight="1">
      <c r="G298" s="64"/>
      <c r="I298" s="64"/>
      <c r="K298" s="64"/>
      <c r="M298" s="64"/>
      <c r="O298" s="64"/>
    </row>
    <row r="299" spans="1:21" s="3" customFormat="1" ht="15" customHeight="1">
      <c r="G299" s="99"/>
      <c r="I299" s="99"/>
      <c r="K299" s="99"/>
      <c r="M299" s="99"/>
      <c r="O299" s="99"/>
    </row>
    <row r="300" spans="1:21" ht="15" customHeight="1">
      <c r="G300" s="64"/>
      <c r="I300" s="64"/>
      <c r="K300" s="64"/>
      <c r="M300" s="64"/>
      <c r="O300" s="64"/>
    </row>
    <row r="301" spans="1:21" ht="15" customHeight="1">
      <c r="G301" s="85"/>
      <c r="I301" s="64"/>
      <c r="K301" s="64"/>
      <c r="M301" s="64"/>
      <c r="O301" s="64"/>
    </row>
    <row r="302" spans="1:21" ht="23.25" customHeight="1" thickBot="1">
      <c r="A302" s="40" t="s">
        <v>51</v>
      </c>
      <c r="B302" s="368">
        <v>6</v>
      </c>
      <c r="C302" s="42">
        <v>1</v>
      </c>
      <c r="E302" s="368">
        <v>5</v>
      </c>
      <c r="G302" s="50"/>
      <c r="I302" s="50"/>
      <c r="K302" s="50"/>
      <c r="M302" s="362"/>
      <c r="N302" s="50"/>
      <c r="O302" s="67" t="str">
        <f>IF(M302="","",IF(N302="","",IF(N303="","",IF((M302*N303+N302)/N303=((B302*C303+C302)/C303)/E302,"J","L"))))</f>
        <v/>
      </c>
      <c r="U302" s="16" t="str">
        <f>IF(O302="","",IF(O302="J",1,0))</f>
        <v/>
      </c>
    </row>
    <row r="303" spans="1:21" ht="23.25" customHeight="1" thickTop="1">
      <c r="B303" s="368"/>
      <c r="C303" s="44">
        <v>4</v>
      </c>
      <c r="E303" s="368"/>
      <c r="G303" s="51"/>
      <c r="I303" s="51"/>
      <c r="K303" s="51"/>
      <c r="M303" s="362"/>
      <c r="N303" s="51"/>
      <c r="O303" s="64"/>
    </row>
    <row r="304" spans="1:21" ht="15" customHeight="1">
      <c r="B304" s="42"/>
      <c r="C304" s="45"/>
      <c r="E304" s="42"/>
      <c r="G304" s="40"/>
      <c r="I304" s="85"/>
      <c r="M304" s="64"/>
      <c r="O304" s="64"/>
    </row>
    <row r="305" spans="1:25" ht="15" customHeight="1">
      <c r="G305" s="64" t="str">
        <f>IF(G303="","",IF(G302="","",IF((G302/G303)=(B302*C303+C302)/C303,"J","L")))</f>
        <v/>
      </c>
      <c r="I305" s="64" t="e">
        <f>IF(I302/I303*E302=1,"J","L")</f>
        <v>#DIV/0!</v>
      </c>
      <c r="K305" s="64" t="str">
        <f>IF(K302="","",IF(K303="","",IF(K302/K303=((B302*C303+C302)/C303)/E302,"J","L")))</f>
        <v/>
      </c>
      <c r="M305" s="64"/>
      <c r="O305" s="64"/>
    </row>
    <row r="306" spans="1:25" ht="15" customHeight="1">
      <c r="G306" s="64"/>
      <c r="I306" s="64"/>
      <c r="K306" s="64"/>
      <c r="M306" s="64"/>
      <c r="O306" s="64"/>
    </row>
    <row r="307" spans="1:25" s="3" customFormat="1" ht="15" customHeight="1">
      <c r="G307" s="99"/>
      <c r="I307" s="99"/>
      <c r="K307" s="99"/>
      <c r="M307" s="99"/>
      <c r="O307" s="99"/>
    </row>
    <row r="308" spans="1:25" ht="15" customHeight="1">
      <c r="G308" s="64"/>
      <c r="I308" s="64"/>
      <c r="K308" s="64"/>
      <c r="M308" s="64"/>
      <c r="O308" s="64"/>
    </row>
    <row r="309" spans="1:25" ht="15" customHeight="1">
      <c r="G309" s="85"/>
      <c r="I309" s="64"/>
      <c r="K309" s="64"/>
      <c r="M309" s="64"/>
      <c r="O309" s="64"/>
    </row>
    <row r="310" spans="1:25" ht="23.25" customHeight="1" thickBot="1">
      <c r="A310" s="40" t="s">
        <v>53</v>
      </c>
      <c r="B310" s="368">
        <v>7</v>
      </c>
      <c r="C310" s="42">
        <v>1</v>
      </c>
      <c r="E310" s="368">
        <v>3</v>
      </c>
      <c r="G310" s="50"/>
      <c r="I310" s="50"/>
      <c r="K310" s="50"/>
      <c r="M310" s="362"/>
      <c r="N310" s="50"/>
      <c r="O310" s="67" t="str">
        <f>IF(M310="","",IF(N310="","",IF(N311="","",IF((M310*N311+N310)/N311=((B310*C311+C310)/C311)/E310,"J","L"))))</f>
        <v/>
      </c>
      <c r="U310" s="16" t="str">
        <f>IF(O310="","",IF(O310="J",1,0))</f>
        <v/>
      </c>
    </row>
    <row r="311" spans="1:25" ht="23.25" customHeight="1" thickTop="1">
      <c r="B311" s="368"/>
      <c r="C311" s="44">
        <v>2</v>
      </c>
      <c r="E311" s="368"/>
      <c r="G311" s="51"/>
      <c r="I311" s="51"/>
      <c r="K311" s="51"/>
      <c r="M311" s="362"/>
      <c r="N311" s="51"/>
      <c r="O311" s="64"/>
    </row>
    <row r="312" spans="1:25" ht="15" customHeight="1">
      <c r="B312" s="42"/>
      <c r="C312" s="45"/>
      <c r="E312" s="42"/>
      <c r="G312" s="40"/>
      <c r="I312" s="85"/>
      <c r="M312" s="64"/>
      <c r="O312" s="64"/>
    </row>
    <row r="313" spans="1:25" ht="15" customHeight="1">
      <c r="G313" s="64" t="str">
        <f>IF(G311="","",IF(G310="","",IF((G310/G311)=(B310*C311+C310)/C311,"J","L")))</f>
        <v/>
      </c>
      <c r="I313" s="64" t="e">
        <f>IF(I310/I311*E310=1,"J","L")</f>
        <v>#DIV/0!</v>
      </c>
      <c r="K313" s="64" t="str">
        <f>IF(K310="","",IF(K311="","",IF(K310/K311=((B310*C311+C310)/C311)/E310,"J","L")))</f>
        <v/>
      </c>
      <c r="M313" s="64"/>
      <c r="O313" s="64"/>
    </row>
    <row r="314" spans="1:25" ht="15" customHeight="1">
      <c r="G314" s="64"/>
      <c r="I314" s="64"/>
      <c r="K314" s="64"/>
      <c r="M314" s="64"/>
      <c r="O314" s="64"/>
    </row>
    <row r="315" spans="1:25" s="3" customFormat="1" ht="13.5" customHeight="1">
      <c r="C315" s="73"/>
      <c r="G315" s="81"/>
      <c r="I315" s="82"/>
      <c r="K315" s="83"/>
      <c r="N315" s="83"/>
      <c r="Q315" s="84"/>
    </row>
    <row r="317" spans="1:25" ht="30.75" customHeight="1">
      <c r="F317" s="46"/>
      <c r="K317" s="56">
        <f>SUM(U213:U310)</f>
        <v>0</v>
      </c>
      <c r="L317" s="55" t="s">
        <v>85</v>
      </c>
    </row>
    <row r="319" spans="1:25">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row>
    <row r="321" spans="1:21" ht="19.5">
      <c r="U321" s="40"/>
    </row>
    <row r="322" spans="1:21" ht="44.25" customHeight="1">
      <c r="C322" s="41"/>
    </row>
    <row r="323" spans="1:21" s="3" customFormat="1" ht="29.25">
      <c r="A323" s="316" t="s">
        <v>216</v>
      </c>
    </row>
    <row r="324" spans="1:21" s="3" customFormat="1" ht="31.5">
      <c r="A324" s="318" t="s">
        <v>239</v>
      </c>
    </row>
    <row r="325" spans="1:21" s="3" customFormat="1" ht="31.5">
      <c r="A325" s="318" t="s">
        <v>240</v>
      </c>
    </row>
    <row r="326" spans="1:21" s="3" customFormat="1" ht="31.5">
      <c r="A326" s="318" t="s">
        <v>174</v>
      </c>
    </row>
    <row r="327" spans="1:21" s="3" customFormat="1" ht="19.5">
      <c r="A327" s="40"/>
      <c r="B327" s="40"/>
      <c r="C327" s="40"/>
      <c r="D327" s="40"/>
      <c r="E327" s="40"/>
      <c r="F327" s="64"/>
      <c r="G327" s="64" t="str">
        <f>IF(G328="","",IF(G328=B328,"J","L"))</f>
        <v>J</v>
      </c>
      <c r="H327" s="64"/>
      <c r="I327" s="40"/>
      <c r="J327" s="40"/>
      <c r="K327" s="64" t="str">
        <f>IF(K328="","",IF(K328=B328,"J","L"))</f>
        <v>J</v>
      </c>
      <c r="L327" s="40"/>
      <c r="M327" s="64" t="str">
        <f>IF(M328=I329,"J","L")</f>
        <v>J</v>
      </c>
      <c r="N327" s="40"/>
      <c r="O327" s="40"/>
      <c r="P327" s="40"/>
    </row>
    <row r="328" spans="1:21" s="3" customFormat="1" ht="23.25" thickBot="1">
      <c r="A328" s="41"/>
      <c r="B328" s="326">
        <v>4</v>
      </c>
      <c r="C328" s="41"/>
      <c r="D328" s="368">
        <v>1</v>
      </c>
      <c r="E328" s="326">
        <v>1</v>
      </c>
      <c r="F328" s="40"/>
      <c r="G328" s="325">
        <v>4</v>
      </c>
      <c r="H328" s="64"/>
      <c r="I328" s="325">
        <v>3</v>
      </c>
      <c r="J328" s="40"/>
      <c r="K328" s="325">
        <v>4</v>
      </c>
      <c r="L328" s="40"/>
      <c r="M328" s="325">
        <v>2</v>
      </c>
      <c r="N328" s="16"/>
      <c r="O328" s="325">
        <v>8</v>
      </c>
      <c r="P328" s="67" t="str">
        <f>IF(O328="","",IF(O329="","",IF(O328/O329=(B328/B329)/((D328*E329+E328)/E329),"J","L")))</f>
        <v>J</v>
      </c>
    </row>
    <row r="329" spans="1:21" s="3" customFormat="1" ht="23.25" thickTop="1">
      <c r="A329" s="16"/>
      <c r="B329" s="44">
        <v>5</v>
      </c>
      <c r="C329" s="41"/>
      <c r="D329" s="368"/>
      <c r="E329" s="44">
        <v>2</v>
      </c>
      <c r="F329" s="40"/>
      <c r="G329" s="267">
        <v>5</v>
      </c>
      <c r="H329" s="64"/>
      <c r="I329" s="267">
        <v>2</v>
      </c>
      <c r="J329" s="40"/>
      <c r="K329" s="267">
        <v>5</v>
      </c>
      <c r="L329" s="40"/>
      <c r="M329" s="267">
        <v>3</v>
      </c>
      <c r="N329" s="16"/>
      <c r="O329" s="267">
        <v>15</v>
      </c>
      <c r="P329" s="16"/>
    </row>
    <row r="330" spans="1:21" s="3" customFormat="1" ht="22.5">
      <c r="A330" s="16"/>
      <c r="B330" s="45"/>
      <c r="C330" s="41"/>
      <c r="D330" s="45"/>
      <c r="E330" s="45"/>
      <c r="F330" s="64" t="str">
        <f>IF(F329="","",IF(F329=B329,"J","L"))</f>
        <v/>
      </c>
      <c r="G330" s="64" t="str">
        <f>IF(G329="","",IF(G329=B329,"J","L"))</f>
        <v>J</v>
      </c>
      <c r="H330" s="64"/>
      <c r="I330" s="64" t="str">
        <f>IF(I329="","",IF(I328="","",IF((I328/I329)=(D328*E329+E328)/E329,"J","L")))</f>
        <v>J</v>
      </c>
      <c r="J330" s="40"/>
      <c r="K330" s="64" t="str">
        <f>IF(K329="","",IF(K329=B329,"J","L"))</f>
        <v>J</v>
      </c>
      <c r="L330" s="40"/>
      <c r="M330" s="64" t="str">
        <f>IF(M329="","",IF(M329=I328,"J","L"))</f>
        <v>J</v>
      </c>
      <c r="N330" s="16"/>
      <c r="O330" s="16"/>
      <c r="P330" s="16"/>
    </row>
    <row r="331" spans="1:21" s="3" customFormat="1" ht="48" customHeight="1">
      <c r="A331" s="323" t="s">
        <v>236</v>
      </c>
    </row>
    <row r="332" spans="1:21" s="40" customFormat="1" ht="25.5" customHeight="1">
      <c r="F332" s="64"/>
      <c r="G332" s="64" t="str">
        <f>IF(G333="","",IF(G333=B333,"J","L"))</f>
        <v/>
      </c>
      <c r="H332" s="64"/>
      <c r="K332" s="64" t="str">
        <f>IF(K333="","",IF(K333=B333,"J","L"))</f>
        <v/>
      </c>
      <c r="M332" s="64" t="str">
        <f>IF(M333="","",IF(M333=I334,"J","L"))</f>
        <v/>
      </c>
      <c r="U332" s="40" t="s">
        <v>58</v>
      </c>
    </row>
    <row r="333" spans="1:21" ht="23.25" thickBot="1">
      <c r="A333" s="41" t="s">
        <v>47</v>
      </c>
      <c r="B333" s="42">
        <v>1</v>
      </c>
      <c r="C333" s="41"/>
      <c r="D333" s="368">
        <v>2</v>
      </c>
      <c r="E333" s="42">
        <v>1</v>
      </c>
      <c r="F333" s="40"/>
      <c r="G333" s="50"/>
      <c r="H333" s="64"/>
      <c r="I333" s="50"/>
      <c r="J333" s="40"/>
      <c r="K333" s="50"/>
      <c r="L333" s="40"/>
      <c r="M333" s="50"/>
      <c r="O333" s="50"/>
      <c r="P333" s="67" t="str">
        <f>IF(O333="","",IF(O334="","",IF(O333/O334=(B333/B334)/((D333*E334+E333)/E334),"J","L")))</f>
        <v/>
      </c>
      <c r="Q333" s="16" t="s">
        <v>52</v>
      </c>
      <c r="U333" s="16" t="str">
        <f>IF(P333="","",IF(P333="J",1,"0"))</f>
        <v/>
      </c>
    </row>
    <row r="334" spans="1:21" ht="23.25" thickTop="1">
      <c r="B334" s="44">
        <v>2</v>
      </c>
      <c r="C334" s="41"/>
      <c r="D334" s="368"/>
      <c r="E334" s="44">
        <v>2</v>
      </c>
      <c r="F334" s="40"/>
      <c r="G334" s="51"/>
      <c r="H334" s="64"/>
      <c r="I334" s="51"/>
      <c r="J334" s="40"/>
      <c r="K334" s="51"/>
      <c r="L334" s="40"/>
      <c r="M334" s="51"/>
      <c r="O334" s="51"/>
      <c r="Q334" s="88" t="s">
        <v>79</v>
      </c>
    </row>
    <row r="335" spans="1:21" ht="22.5">
      <c r="B335" s="45"/>
      <c r="C335" s="41"/>
      <c r="D335" s="45"/>
      <c r="E335" s="45"/>
      <c r="F335" s="64" t="str">
        <f>IF(F334="","",IF(F334=B334,"J","L"))</f>
        <v/>
      </c>
      <c r="G335" s="64" t="str">
        <f>IF(G334="","",IF(G334=B334,"J","L"))</f>
        <v/>
      </c>
      <c r="H335" s="64"/>
      <c r="I335" s="64" t="str">
        <f>IF(I334="","",IF(I333="","",IF((I333/I334)=(D333*E334+E333)/E334,"J","L")))</f>
        <v/>
      </c>
      <c r="J335" s="40"/>
      <c r="K335" s="64" t="str">
        <f>IF(K334="","",IF(K334=B334,"J","L"))</f>
        <v/>
      </c>
      <c r="L335" s="40"/>
      <c r="M335" s="64" t="str">
        <f>IF(M334="","",IF(M334=I333,"J","L"))</f>
        <v/>
      </c>
    </row>
    <row r="336" spans="1:21" ht="22.5">
      <c r="B336" s="45"/>
      <c r="C336" s="41"/>
      <c r="D336" s="45"/>
      <c r="E336" s="45"/>
      <c r="F336" s="64"/>
      <c r="G336" s="64"/>
      <c r="H336" s="64"/>
      <c r="I336" s="64"/>
      <c r="J336" s="40"/>
      <c r="K336" s="64"/>
      <c r="L336" s="40"/>
      <c r="M336" s="64"/>
    </row>
    <row r="337" spans="1:21" s="3" customFormat="1" ht="15" customHeight="1"/>
    <row r="338" spans="1:21" s="40" customFormat="1" ht="25.5" customHeight="1">
      <c r="F338" s="64"/>
      <c r="G338" s="64" t="str">
        <f>IF(G339="","",IF(G339=B339,"J","L"))</f>
        <v/>
      </c>
      <c r="H338" s="64"/>
      <c r="K338" s="64" t="str">
        <f>IF(K339="","",IF(K339=B339,"J","L"))</f>
        <v/>
      </c>
      <c r="M338" s="64" t="str">
        <f>IF(M339="","",IF(M339=I340,"J","L"))</f>
        <v/>
      </c>
    </row>
    <row r="339" spans="1:21" ht="23.25" thickBot="1">
      <c r="A339" s="41" t="s">
        <v>48</v>
      </c>
      <c r="B339" s="42">
        <v>2</v>
      </c>
      <c r="C339" s="41"/>
      <c r="D339" s="368">
        <v>1</v>
      </c>
      <c r="E339" s="42">
        <v>1</v>
      </c>
      <c r="F339" s="40"/>
      <c r="G339" s="50"/>
      <c r="H339" s="64"/>
      <c r="I339" s="50"/>
      <c r="J339" s="40"/>
      <c r="K339" s="50"/>
      <c r="L339" s="40"/>
      <c r="M339" s="344"/>
      <c r="O339" s="50"/>
      <c r="P339" s="67" t="str">
        <f>IF(O339="","",IF(O340="","",IF(O339/O340=(B339/B340)/((D339*E340+E339)/E340),"J","L")))</f>
        <v/>
      </c>
      <c r="Q339" s="16" t="s">
        <v>52</v>
      </c>
      <c r="U339" s="16" t="str">
        <f>IF(P339="","",IF(P339="J",1,"0"))</f>
        <v/>
      </c>
    </row>
    <row r="340" spans="1:21" ht="23.25" thickTop="1">
      <c r="B340" s="44">
        <v>5</v>
      </c>
      <c r="C340" s="41"/>
      <c r="D340" s="368"/>
      <c r="E340" s="44">
        <v>3</v>
      </c>
      <c r="F340" s="40"/>
      <c r="G340" s="51"/>
      <c r="H340" s="64"/>
      <c r="I340" s="51"/>
      <c r="J340" s="40"/>
      <c r="K340" s="51"/>
      <c r="L340" s="40"/>
      <c r="M340" s="51"/>
      <c r="O340" s="51"/>
      <c r="Q340" s="88" t="s">
        <v>79</v>
      </c>
    </row>
    <row r="341" spans="1:21" ht="22.5">
      <c r="B341" s="45"/>
      <c r="C341" s="41"/>
      <c r="D341" s="45"/>
      <c r="E341" s="45"/>
      <c r="F341" s="64" t="str">
        <f>IF(F340="","",IF(F340=B340,"J","L"))</f>
        <v/>
      </c>
      <c r="G341" s="64" t="str">
        <f>IF(G340="","",IF(G340=B340,"J","L"))</f>
        <v/>
      </c>
      <c r="H341" s="64"/>
      <c r="I341" s="64" t="str">
        <f>IF(I340="","",IF(I339="","",IF((I339/I340)=(D339*E340+E339)/E340,"J","L")))</f>
        <v/>
      </c>
      <c r="J341" s="40"/>
      <c r="K341" s="64" t="str">
        <f>IF(K340="","",IF(K340=B340,"J","L"))</f>
        <v/>
      </c>
      <c r="L341" s="40"/>
      <c r="M341" s="64" t="str">
        <f>IF(M340="","",IF(M340=I339,"J","L"))</f>
        <v/>
      </c>
    </row>
    <row r="342" spans="1:21" ht="22.5">
      <c r="B342" s="45"/>
      <c r="C342" s="41"/>
      <c r="D342" s="45"/>
      <c r="E342" s="45"/>
      <c r="F342" s="64"/>
      <c r="G342" s="64"/>
      <c r="H342" s="64"/>
      <c r="I342" s="64"/>
      <c r="J342" s="40"/>
      <c r="K342" s="64"/>
      <c r="L342" s="40"/>
      <c r="M342" s="64"/>
    </row>
    <row r="343" spans="1:21" s="3" customFormat="1" ht="15" customHeight="1"/>
    <row r="344" spans="1:21" s="3" customFormat="1" ht="15" hidden="1" customHeight="1"/>
    <row r="345" spans="1:21" s="40" customFormat="1" ht="25.5" customHeight="1">
      <c r="F345" s="64"/>
      <c r="G345" s="64" t="str">
        <f>IF(G346="","",IF(G346=B346,"J","L"))</f>
        <v/>
      </c>
      <c r="H345" s="64"/>
      <c r="K345" s="64" t="str">
        <f>IF(K346="","",IF(K346=B346,"J","L"))</f>
        <v/>
      </c>
      <c r="M345" s="64" t="str">
        <f>IF(M346="","",IF(M346=I347,"J","L"))</f>
        <v/>
      </c>
    </row>
    <row r="346" spans="1:21" ht="23.25" thickBot="1">
      <c r="A346" s="41" t="s">
        <v>49</v>
      </c>
      <c r="B346" s="42">
        <v>3</v>
      </c>
      <c r="C346" s="41"/>
      <c r="D346" s="368">
        <v>1</v>
      </c>
      <c r="E346" s="42">
        <v>1</v>
      </c>
      <c r="F346" s="40"/>
      <c r="G346" s="50"/>
      <c r="H346" s="64"/>
      <c r="I346" s="50"/>
      <c r="J346" s="40"/>
      <c r="K346" s="50"/>
      <c r="L346" s="40"/>
      <c r="M346" s="344"/>
      <c r="O346" s="50"/>
      <c r="P346" s="67" t="str">
        <f>IF(O346="","",IF(O347="","",IF(O346/O347=(B346/B347)/((D346*E347+E346)/E347),"J","L")))</f>
        <v/>
      </c>
      <c r="Q346" s="16" t="s">
        <v>52</v>
      </c>
      <c r="U346" s="16" t="str">
        <f>IF(P346="","",IF(P346="J",1,"0"))</f>
        <v/>
      </c>
    </row>
    <row r="347" spans="1:21" ht="23.25" thickTop="1">
      <c r="B347" s="44">
        <v>4</v>
      </c>
      <c r="C347" s="41"/>
      <c r="D347" s="368"/>
      <c r="E347" s="44">
        <v>4</v>
      </c>
      <c r="F347" s="40"/>
      <c r="G347" s="51"/>
      <c r="H347" s="64"/>
      <c r="I347" s="51"/>
      <c r="J347" s="40"/>
      <c r="K347" s="51"/>
      <c r="L347" s="40"/>
      <c r="M347" s="51"/>
      <c r="O347" s="51"/>
      <c r="Q347" s="88" t="s">
        <v>79</v>
      </c>
    </row>
    <row r="348" spans="1:21" ht="22.5">
      <c r="B348" s="45"/>
      <c r="C348" s="41"/>
      <c r="D348" s="45"/>
      <c r="E348" s="45"/>
      <c r="F348" s="64" t="str">
        <f>IF(F347="","",IF(F347=B347,"J","L"))</f>
        <v/>
      </c>
      <c r="G348" s="64" t="str">
        <f>IF(G347="","",IF(G347=B347,"J","L"))</f>
        <v/>
      </c>
      <c r="H348" s="64"/>
      <c r="I348" s="64" t="str">
        <f>IF(I347="","",IF(I346="","",IF((I346/I347)=(D346*E347+E346)/E347,"J","L")))</f>
        <v/>
      </c>
      <c r="J348" s="40"/>
      <c r="K348" s="64" t="str">
        <f>IF(K347="","",IF(K347=B347,"J","L"))</f>
        <v/>
      </c>
      <c r="L348" s="40"/>
      <c r="M348" s="64" t="str">
        <f>IF(M347="","",IF(M347=I346,"J","L"))</f>
        <v/>
      </c>
    </row>
    <row r="349" spans="1:21" ht="22.5">
      <c r="B349" s="45"/>
      <c r="C349" s="41"/>
      <c r="D349" s="45"/>
      <c r="E349" s="45"/>
      <c r="F349" s="64"/>
      <c r="G349" s="64"/>
      <c r="H349" s="64"/>
      <c r="I349" s="64"/>
      <c r="J349" s="40"/>
      <c r="K349" s="64"/>
      <c r="L349" s="40"/>
      <c r="M349" s="64"/>
    </row>
    <row r="350" spans="1:21" s="3" customFormat="1"/>
    <row r="351" spans="1:21" s="40" customFormat="1" ht="25.5" customHeight="1">
      <c r="F351" s="64"/>
      <c r="G351" s="64" t="str">
        <f>IF(G352="","",IF(G352=B352,"J","L"))</f>
        <v/>
      </c>
      <c r="H351" s="64"/>
      <c r="K351" s="64" t="str">
        <f>IF(K352="","",IF(K352=B352,"J","L"))</f>
        <v/>
      </c>
      <c r="M351" s="64" t="str">
        <f>IF(M352="","",IF(M352=I353,"J","L"))</f>
        <v/>
      </c>
    </row>
    <row r="352" spans="1:21" ht="23.25" thickBot="1">
      <c r="A352" s="41" t="s">
        <v>50</v>
      </c>
      <c r="B352" s="42">
        <v>3</v>
      </c>
      <c r="C352" s="41"/>
      <c r="D352" s="368">
        <v>1</v>
      </c>
      <c r="E352" s="42">
        <v>1</v>
      </c>
      <c r="F352" s="40"/>
      <c r="G352" s="50"/>
      <c r="H352" s="64"/>
      <c r="I352" s="50"/>
      <c r="J352" s="40"/>
      <c r="K352" s="50"/>
      <c r="L352" s="40"/>
      <c r="M352" s="50"/>
      <c r="O352" s="50"/>
      <c r="P352" s="67" t="str">
        <f>IF(O352="","",IF(O353="","",IF(O352/O353=(B352/B353)/((D352*E353+E352)/E353),"J","L")))</f>
        <v/>
      </c>
      <c r="Q352" s="16" t="s">
        <v>52</v>
      </c>
      <c r="U352" s="16" t="str">
        <f>IF(P352="","",IF(P352="J",1,"0"))</f>
        <v/>
      </c>
    </row>
    <row r="353" spans="1:21" ht="23.25" thickTop="1">
      <c r="B353" s="44">
        <v>5</v>
      </c>
      <c r="C353" s="41"/>
      <c r="D353" s="368"/>
      <c r="E353" s="44">
        <v>3</v>
      </c>
      <c r="F353" s="40"/>
      <c r="G353" s="51"/>
      <c r="H353" s="64"/>
      <c r="I353" s="51"/>
      <c r="J353" s="40"/>
      <c r="K353" s="51"/>
      <c r="L353" s="40"/>
      <c r="M353" s="51"/>
      <c r="O353" s="51"/>
      <c r="Q353" s="88" t="s">
        <v>79</v>
      </c>
    </row>
    <row r="354" spans="1:21" ht="22.5">
      <c r="B354" s="45"/>
      <c r="C354" s="41"/>
      <c r="D354" s="45"/>
      <c r="E354" s="45"/>
      <c r="F354" s="64" t="str">
        <f>IF(F353="","",IF(F353=B353,"J","L"))</f>
        <v/>
      </c>
      <c r="G354" s="64" t="str">
        <f>IF(G353="","",IF(G353=B353,"J","L"))</f>
        <v/>
      </c>
      <c r="H354" s="64"/>
      <c r="I354" s="64" t="str">
        <f>IF(I353="","",IF(I352="","",IF((I352/I353)=(D352*E353+E352)/E353,"J","L")))</f>
        <v/>
      </c>
      <c r="J354" s="40"/>
      <c r="K354" s="64" t="str">
        <f>IF(K353="","",IF(K353=B353,"J","L"))</f>
        <v/>
      </c>
      <c r="L354" s="40"/>
      <c r="M354" s="64" t="str">
        <f>IF(M353="","",IF(M353=I352,"J","L"))</f>
        <v/>
      </c>
    </row>
    <row r="355" spans="1:21" ht="22.5">
      <c r="B355" s="45"/>
      <c r="C355" s="41"/>
      <c r="D355" s="45"/>
      <c r="E355" s="45"/>
      <c r="F355" s="64"/>
      <c r="G355" s="64"/>
      <c r="H355" s="64"/>
      <c r="I355" s="64"/>
      <c r="J355" s="40"/>
      <c r="K355" s="64"/>
      <c r="L355" s="40"/>
      <c r="M355" s="64"/>
    </row>
    <row r="356" spans="1:21" s="3" customFormat="1"/>
    <row r="358" spans="1:21" s="40" customFormat="1" ht="25.5" customHeight="1">
      <c r="F358" s="64"/>
      <c r="G358" s="64" t="str">
        <f>IF(G359="","",IF(G359=B359,"J","L"))</f>
        <v/>
      </c>
      <c r="H358" s="64"/>
      <c r="K358" s="64" t="str">
        <f>IF(K359="","",IF(K359=B359,"J","L"))</f>
        <v/>
      </c>
      <c r="M358" s="64" t="str">
        <f>IF(M359="","",IF(M359=I360,"J","L"))</f>
        <v/>
      </c>
    </row>
    <row r="359" spans="1:21" ht="23.25" thickBot="1">
      <c r="A359" s="41" t="s">
        <v>51</v>
      </c>
      <c r="B359" s="42">
        <v>1</v>
      </c>
      <c r="C359" s="41"/>
      <c r="D359" s="368">
        <v>2</v>
      </c>
      <c r="E359" s="42">
        <v>1</v>
      </c>
      <c r="F359" s="40"/>
      <c r="G359" s="50"/>
      <c r="H359" s="64"/>
      <c r="I359" s="50"/>
      <c r="J359" s="40"/>
      <c r="K359" s="50"/>
      <c r="L359" s="40"/>
      <c r="M359" s="50"/>
      <c r="O359" s="50"/>
      <c r="P359" s="67" t="str">
        <f>IF(O359="","",IF(O360="","",IF(O359/O360=(B359/B360)/((D359*E360+E359)/E360),"J","L")))</f>
        <v/>
      </c>
      <c r="Q359" s="16" t="s">
        <v>52</v>
      </c>
      <c r="U359" s="16" t="str">
        <f>IF(P359="","",IF(P359="J",1,"0"))</f>
        <v/>
      </c>
    </row>
    <row r="360" spans="1:21" ht="23.25" thickTop="1">
      <c r="B360" s="44">
        <v>2</v>
      </c>
      <c r="C360" s="41"/>
      <c r="D360" s="368"/>
      <c r="E360" s="44">
        <v>2</v>
      </c>
      <c r="F360" s="40"/>
      <c r="G360" s="51"/>
      <c r="H360" s="64"/>
      <c r="I360" s="51"/>
      <c r="J360" s="40"/>
      <c r="K360" s="51"/>
      <c r="L360" s="40"/>
      <c r="M360" s="51"/>
      <c r="O360" s="51"/>
      <c r="Q360" s="88" t="s">
        <v>79</v>
      </c>
    </row>
    <row r="361" spans="1:21" ht="22.5">
      <c r="B361" s="45"/>
      <c r="C361" s="41"/>
      <c r="D361" s="45"/>
      <c r="E361" s="45"/>
      <c r="F361" s="64" t="str">
        <f>IF(F360="","",IF(F360=B360,"J","L"))</f>
        <v/>
      </c>
      <c r="G361" s="64" t="str">
        <f>IF(G360="","",IF(G360=B360,"J","L"))</f>
        <v/>
      </c>
      <c r="H361" s="64"/>
      <c r="I361" s="64" t="str">
        <f>IF(I360="","",IF(I359="","",IF((I359/I360)=(D359*E360+E359)/E360,"J","L")))</f>
        <v/>
      </c>
      <c r="J361" s="40"/>
      <c r="K361" s="64" t="str">
        <f>IF(K360="","",IF(K360=B360,"J","L"))</f>
        <v/>
      </c>
      <c r="L361" s="40"/>
      <c r="M361" s="64" t="str">
        <f>IF(M360="","",IF(M360=I359,"J","L"))</f>
        <v/>
      </c>
    </row>
    <row r="362" spans="1:21" ht="22.5">
      <c r="B362" s="45"/>
      <c r="C362" s="41"/>
      <c r="D362" s="45"/>
      <c r="E362" s="45"/>
      <c r="F362" s="64"/>
      <c r="G362" s="64"/>
      <c r="H362" s="64"/>
      <c r="I362" s="64"/>
      <c r="J362" s="40"/>
      <c r="K362" s="64"/>
      <c r="L362" s="40"/>
      <c r="M362" s="64"/>
    </row>
    <row r="363" spans="1:21" s="3" customFormat="1" ht="13.5" customHeight="1">
      <c r="C363" s="73"/>
      <c r="G363" s="81"/>
      <c r="I363" s="82"/>
      <c r="K363" s="83"/>
      <c r="N363" s="83"/>
      <c r="Q363" s="84"/>
    </row>
    <row r="364" spans="1:21" ht="21.75" customHeight="1">
      <c r="C364" s="41"/>
      <c r="G364" s="80"/>
      <c r="I364" s="71"/>
      <c r="K364" s="53"/>
      <c r="N364" s="53"/>
      <c r="Q364" s="54"/>
    </row>
    <row r="365" spans="1:21" ht="21" customHeight="1">
      <c r="C365" s="41"/>
      <c r="I365" s="92" t="str">
        <f>IF(I366="","",IF(I366=E368,"J","L"))</f>
        <v/>
      </c>
      <c r="K365" s="53"/>
      <c r="N365" s="53"/>
      <c r="Q365" s="54"/>
    </row>
    <row r="366" spans="1:21" ht="22.5">
      <c r="A366" s="40" t="s">
        <v>53</v>
      </c>
      <c r="B366" s="370">
        <v>1</v>
      </c>
      <c r="C366" s="94">
        <v>1</v>
      </c>
      <c r="D366" s="95"/>
      <c r="E366" s="94">
        <v>1</v>
      </c>
      <c r="F366" s="95"/>
      <c r="G366" s="93"/>
      <c r="H366" s="95"/>
      <c r="I366" s="93"/>
      <c r="J366" s="95"/>
      <c r="K366" s="93"/>
      <c r="L366" s="96"/>
      <c r="M366" s="369"/>
      <c r="N366" s="67" t="str">
        <f>IF(M366="","",IF(M366=((B366*C368+C366)/C368)/(E366/E368),"J","L"))</f>
        <v/>
      </c>
      <c r="O366" s="71"/>
      <c r="Q366" s="16" t="s">
        <v>52</v>
      </c>
      <c r="U366" s="16" t="str">
        <f>IF(N366="","",IF(N366="J",1,""))</f>
        <v/>
      </c>
    </row>
    <row r="367" spans="1:21" ht="1.5" customHeight="1">
      <c r="B367" s="370"/>
      <c r="C367" s="97"/>
      <c r="D367" s="95"/>
      <c r="E367" s="97"/>
      <c r="F367" s="95"/>
      <c r="G367" s="97"/>
      <c r="H367" s="95"/>
      <c r="I367" s="97"/>
      <c r="J367" s="95"/>
      <c r="K367" s="97"/>
      <c r="L367" s="95"/>
      <c r="M367" s="369"/>
      <c r="N367" s="90"/>
      <c r="O367" s="90"/>
    </row>
    <row r="368" spans="1:21" ht="22.5">
      <c r="B368" s="370"/>
      <c r="C368" s="94">
        <v>2</v>
      </c>
      <c r="D368" s="95"/>
      <c r="E368" s="94">
        <v>2</v>
      </c>
      <c r="F368" s="95"/>
      <c r="G368" s="93"/>
      <c r="H368" s="95"/>
      <c r="I368" s="93"/>
      <c r="J368" s="95"/>
      <c r="K368" s="93"/>
      <c r="L368" s="95"/>
      <c r="M368" s="369"/>
      <c r="N368" s="90"/>
      <c r="O368" s="90"/>
      <c r="Q368" s="88" t="s">
        <v>79</v>
      </c>
    </row>
    <row r="369" spans="1:21" ht="14.25" customHeight="1">
      <c r="C369" s="41"/>
      <c r="G369" s="80" t="str">
        <f>IF(G366="","",IF(G368="","",IF(G366/G368=(B366*C368+C366)/C368,"J","L")))</f>
        <v/>
      </c>
      <c r="I369" s="64" t="str">
        <f>IF(I368="","",IF(I368=E366,"J","L"))</f>
        <v/>
      </c>
      <c r="K369" s="64" t="str">
        <f>IF(K368="","",IF(K366="","",IF(K366/K368=((B366*C368+C366)/C368)/(E366/E368),"J","L")))</f>
        <v/>
      </c>
      <c r="N369" s="53"/>
      <c r="Q369" s="54" t="e">
        <f>IF((P366*Q368+Q366)/Q368=K366+M366+#REF!/N368,"J","L")</f>
        <v>#VALUE!</v>
      </c>
    </row>
    <row r="370" spans="1:21" ht="22.5">
      <c r="C370" s="41"/>
      <c r="I370" s="80"/>
      <c r="K370" s="65"/>
      <c r="N370" s="53"/>
      <c r="Q370" s="54"/>
    </row>
    <row r="371" spans="1:21" s="3" customFormat="1" ht="13.5" customHeight="1">
      <c r="C371" s="73"/>
      <c r="G371" s="81"/>
      <c r="I371" s="82"/>
      <c r="K371" s="83"/>
      <c r="N371" s="83"/>
      <c r="Q371" s="84"/>
    </row>
    <row r="372" spans="1:21" ht="21.75" customHeight="1">
      <c r="C372" s="41"/>
      <c r="G372" s="80"/>
      <c r="I372" s="71"/>
      <c r="K372" s="53"/>
      <c r="N372" s="53"/>
      <c r="Q372" s="54"/>
    </row>
    <row r="373" spans="1:21" ht="21" customHeight="1">
      <c r="C373" s="41"/>
      <c r="I373" s="92" t="str">
        <f>IF(I374="","",IF(I374=E376,"J","L"))</f>
        <v/>
      </c>
      <c r="K373" s="53"/>
      <c r="N373" s="53"/>
      <c r="Q373" s="54"/>
    </row>
    <row r="374" spans="1:21" ht="22.5">
      <c r="A374" s="40" t="s">
        <v>54</v>
      </c>
      <c r="B374" s="370">
        <v>1</v>
      </c>
      <c r="C374" s="94">
        <v>3</v>
      </c>
      <c r="D374" s="95"/>
      <c r="E374" s="94">
        <v>2</v>
      </c>
      <c r="F374" s="95"/>
      <c r="G374" s="93"/>
      <c r="H374" s="95"/>
      <c r="I374" s="93"/>
      <c r="J374" s="95"/>
      <c r="K374" s="93"/>
      <c r="L374" s="96"/>
      <c r="M374" s="369"/>
      <c r="N374" s="93"/>
      <c r="O374" s="67" t="str">
        <f>IF(M374="","",IF(N374="","",IF(N376="","",IF((M374*N376+N374)/N376=((B374*C376+C374)/C376)/(E374/E376),"J","L"))))</f>
        <v/>
      </c>
      <c r="Q374" s="16" t="s">
        <v>52</v>
      </c>
      <c r="U374" s="16" t="str">
        <f>IF(O374="","",IF(O374="J",1,""))</f>
        <v/>
      </c>
    </row>
    <row r="375" spans="1:21" ht="1.5" customHeight="1">
      <c r="B375" s="370"/>
      <c r="C375" s="97"/>
      <c r="D375" s="95"/>
      <c r="E375" s="97"/>
      <c r="F375" s="95"/>
      <c r="G375" s="97"/>
      <c r="H375" s="95"/>
      <c r="I375" s="97"/>
      <c r="J375" s="95"/>
      <c r="K375" s="97"/>
      <c r="L375" s="95"/>
      <c r="M375" s="369"/>
      <c r="N375" s="97"/>
      <c r="O375" s="90"/>
    </row>
    <row r="376" spans="1:21" ht="22.5">
      <c r="B376" s="370"/>
      <c r="C376" s="94">
        <v>4</v>
      </c>
      <c r="D376" s="95"/>
      <c r="E376" s="94">
        <v>3</v>
      </c>
      <c r="F376" s="95"/>
      <c r="G376" s="93"/>
      <c r="H376" s="95"/>
      <c r="I376" s="93"/>
      <c r="J376" s="95"/>
      <c r="K376" s="93"/>
      <c r="L376" s="95"/>
      <c r="M376" s="369"/>
      <c r="N376" s="93"/>
      <c r="O376" s="90"/>
      <c r="Q376" s="88" t="s">
        <v>79</v>
      </c>
    </row>
    <row r="377" spans="1:21" ht="14.25" customHeight="1">
      <c r="C377" s="41"/>
      <c r="G377" s="80" t="str">
        <f>IF(G374="","",IF(G376="","",IF(G374/G376=(B374*C376+C374)/C376,"J","L")))</f>
        <v/>
      </c>
      <c r="I377" s="64" t="str">
        <f>IF(I376="","",IF(I376=E374,"J","L"))</f>
        <v/>
      </c>
      <c r="K377" s="64" t="str">
        <f>IF(K376="","",IF(K374="","",IF(K374/K376=((B374*C376+C374)/C376)/(E374/E376),"J","L")))</f>
        <v/>
      </c>
      <c r="N377" s="53"/>
      <c r="Q377" s="54" t="e">
        <f>IF((P374*Q376+Q374)/Q376=K374+M374+#REF!/O376,"J","L")</f>
        <v>#VALUE!</v>
      </c>
    </row>
    <row r="378" spans="1:21" ht="22.5">
      <c r="C378" s="41"/>
      <c r="I378" s="80"/>
      <c r="K378" s="65"/>
      <c r="N378" s="53"/>
      <c r="Q378" s="54"/>
    </row>
    <row r="379" spans="1:21" s="3" customFormat="1" ht="13.5" customHeight="1">
      <c r="C379" s="73"/>
      <c r="G379" s="81"/>
      <c r="I379" s="82"/>
      <c r="K379" s="83"/>
      <c r="N379" s="83"/>
      <c r="Q379" s="84"/>
    </row>
    <row r="380" spans="1:21" ht="21.75" customHeight="1">
      <c r="C380" s="41"/>
      <c r="G380" s="80"/>
      <c r="I380" s="71"/>
      <c r="K380" s="53"/>
      <c r="N380" s="53"/>
      <c r="Q380" s="54"/>
    </row>
    <row r="381" spans="1:21" ht="21" customHeight="1">
      <c r="C381" s="41"/>
      <c r="I381" s="92" t="str">
        <f>IF(I383="","",IF(I383=E385,"J","L"))</f>
        <v/>
      </c>
      <c r="K381" s="53"/>
      <c r="N381" s="53"/>
      <c r="Q381" s="54"/>
    </row>
    <row r="382" spans="1:21" ht="14.25" customHeight="1">
      <c r="C382" s="41"/>
      <c r="G382" s="85"/>
      <c r="I382" s="92"/>
      <c r="K382" s="53"/>
      <c r="N382" s="53"/>
      <c r="Q382" s="54"/>
    </row>
    <row r="383" spans="1:21" ht="22.5">
      <c r="A383" s="40" t="s">
        <v>55</v>
      </c>
      <c r="B383" s="370">
        <v>2</v>
      </c>
      <c r="C383" s="94">
        <v>2</v>
      </c>
      <c r="D383" s="95"/>
      <c r="E383" s="94">
        <v>3</v>
      </c>
      <c r="F383" s="95"/>
      <c r="G383" s="93"/>
      <c r="H383" s="95"/>
      <c r="I383" s="93"/>
      <c r="J383" s="95"/>
      <c r="K383" s="93"/>
      <c r="L383" s="96"/>
      <c r="M383" s="369"/>
      <c r="N383" s="93"/>
      <c r="O383" s="67" t="str">
        <f>IF(M383="","",IF(N383="","",IF(N385="","",IF((M383*N385+N383)/N385=((B383*C385+C383)/C385)/(E383/E385),"J","L"))))</f>
        <v/>
      </c>
      <c r="Q383" s="16" t="s">
        <v>52</v>
      </c>
      <c r="U383" s="16" t="str">
        <f>IF(O383="","",IF(O383="J",1,""))</f>
        <v/>
      </c>
    </row>
    <row r="384" spans="1:21" ht="1.5" customHeight="1">
      <c r="B384" s="370"/>
      <c r="C384" s="97"/>
      <c r="D384" s="95"/>
      <c r="E384" s="97"/>
      <c r="F384" s="95"/>
      <c r="G384" s="97"/>
      <c r="H384" s="95"/>
      <c r="I384" s="97"/>
      <c r="J384" s="95"/>
      <c r="K384" s="97"/>
      <c r="L384" s="95"/>
      <c r="M384" s="369"/>
      <c r="N384" s="97"/>
      <c r="O384" s="90"/>
    </row>
    <row r="385" spans="1:21" ht="22.5">
      <c r="B385" s="370"/>
      <c r="C385" s="94">
        <v>5</v>
      </c>
      <c r="D385" s="95"/>
      <c r="E385" s="94">
        <v>4</v>
      </c>
      <c r="F385" s="95"/>
      <c r="G385" s="93"/>
      <c r="H385" s="95"/>
      <c r="I385" s="93"/>
      <c r="J385" s="95"/>
      <c r="K385" s="93"/>
      <c r="L385" s="95"/>
      <c r="M385" s="369"/>
      <c r="N385" s="93"/>
      <c r="O385" s="90"/>
      <c r="Q385" s="88" t="s">
        <v>79</v>
      </c>
    </row>
    <row r="386" spans="1:21" ht="14.25" customHeight="1">
      <c r="B386" s="98"/>
      <c r="C386" s="94"/>
      <c r="D386" s="95"/>
      <c r="E386" s="94"/>
      <c r="F386" s="95"/>
      <c r="G386" s="95"/>
      <c r="H386" s="95"/>
      <c r="I386" s="85"/>
      <c r="J386" s="95"/>
      <c r="K386" s="95"/>
      <c r="L386" s="95"/>
      <c r="M386" s="95"/>
      <c r="N386" s="95"/>
      <c r="O386" s="95"/>
      <c r="Q386" s="88"/>
    </row>
    <row r="387" spans="1:21" ht="14.25" customHeight="1">
      <c r="C387" s="41"/>
      <c r="G387" s="80" t="str">
        <f>IF(G383="","",IF(G385="","",IF(G383/G385=(B383*C385+C383)/C385,"J","L")))</f>
        <v/>
      </c>
      <c r="I387" s="64" t="str">
        <f>IF(I385="","",IF(I385=E383,"J","L"))</f>
        <v/>
      </c>
      <c r="K387" s="64" t="e">
        <f>IF(K383/K385=((B383*C385+C383)/C385)/(E383/E385),"J","L")</f>
        <v>#DIV/0!</v>
      </c>
      <c r="N387" s="53"/>
      <c r="Q387" s="54" t="e">
        <f>IF((P383*Q385+Q383)/Q385=K383+M383+#REF!/O385,"J","L")</f>
        <v>#VALUE!</v>
      </c>
    </row>
    <row r="388" spans="1:21" ht="22.5">
      <c r="C388" s="41"/>
      <c r="I388" s="80"/>
      <c r="K388" s="65"/>
      <c r="N388" s="53"/>
      <c r="Q388" s="54"/>
    </row>
    <row r="389" spans="1:21" s="3" customFormat="1" ht="13.5" customHeight="1">
      <c r="C389" s="73"/>
      <c r="G389" s="81"/>
      <c r="I389" s="82"/>
      <c r="K389" s="83"/>
      <c r="N389" s="83"/>
      <c r="Q389" s="84"/>
    </row>
    <row r="390" spans="1:21" ht="21.75" customHeight="1">
      <c r="C390" s="41"/>
      <c r="G390" s="80"/>
      <c r="I390" s="71"/>
      <c r="K390" s="53"/>
      <c r="N390" s="53"/>
      <c r="Q390" s="54"/>
    </row>
    <row r="391" spans="1:21" ht="21" customHeight="1">
      <c r="C391" s="41"/>
      <c r="I391" s="92" t="str">
        <f>IF(I393="","",IF(I393=E395,"J","L"))</f>
        <v/>
      </c>
      <c r="K391" s="53"/>
      <c r="N391" s="53"/>
      <c r="Q391" s="54"/>
    </row>
    <row r="392" spans="1:21" ht="14.25" customHeight="1">
      <c r="C392" s="41"/>
      <c r="G392" s="85"/>
      <c r="I392" s="92"/>
      <c r="K392" s="53"/>
      <c r="N392" s="53"/>
      <c r="Q392" s="54"/>
    </row>
    <row r="393" spans="1:21" ht="22.5">
      <c r="A393" s="40" t="s">
        <v>56</v>
      </c>
      <c r="B393" s="370">
        <v>1</v>
      </c>
      <c r="C393" s="94">
        <v>1</v>
      </c>
      <c r="D393" s="95"/>
      <c r="E393" s="94">
        <v>3</v>
      </c>
      <c r="F393" s="95"/>
      <c r="G393" s="93"/>
      <c r="H393" s="95"/>
      <c r="I393" s="93"/>
      <c r="J393" s="95"/>
      <c r="K393" s="93"/>
      <c r="L393" s="96"/>
      <c r="M393" s="369"/>
      <c r="N393" s="93"/>
      <c r="O393" s="67" t="str">
        <f>IF(M393="","",IF(N393="","",IF(N395="","",IF((M393*N395+N393)/N395=((B393*C395+C393)/C395)/(E393/E395),"J","L"))))</f>
        <v/>
      </c>
      <c r="Q393" s="16" t="s">
        <v>52</v>
      </c>
      <c r="U393" s="16" t="str">
        <f>IF(O393="","",IF(O393="J",1,""))</f>
        <v/>
      </c>
    </row>
    <row r="394" spans="1:21" ht="1.5" customHeight="1">
      <c r="B394" s="370"/>
      <c r="C394" s="97"/>
      <c r="D394" s="95"/>
      <c r="E394" s="97"/>
      <c r="F394" s="95"/>
      <c r="G394" s="97"/>
      <c r="H394" s="95"/>
      <c r="I394" s="97"/>
      <c r="J394" s="95"/>
      <c r="K394" s="97"/>
      <c r="L394" s="95"/>
      <c r="M394" s="369"/>
      <c r="N394" s="97"/>
      <c r="O394" s="90"/>
    </row>
    <row r="395" spans="1:21" ht="22.5">
      <c r="B395" s="370"/>
      <c r="C395" s="94">
        <v>8</v>
      </c>
      <c r="D395" s="95"/>
      <c r="E395" s="94">
        <v>5</v>
      </c>
      <c r="F395" s="95"/>
      <c r="G395" s="93"/>
      <c r="H395" s="95"/>
      <c r="I395" s="93"/>
      <c r="J395" s="95"/>
      <c r="K395" s="93"/>
      <c r="L395" s="95"/>
      <c r="M395" s="369"/>
      <c r="N395" s="93"/>
      <c r="O395" s="90"/>
      <c r="Q395" s="88" t="s">
        <v>79</v>
      </c>
    </row>
    <row r="396" spans="1:21" ht="15" customHeight="1">
      <c r="B396" s="98"/>
      <c r="C396" s="94"/>
      <c r="D396" s="95"/>
      <c r="E396" s="94"/>
      <c r="F396" s="95"/>
      <c r="G396" s="95"/>
      <c r="H396" s="95"/>
      <c r="I396" s="85"/>
      <c r="J396" s="95"/>
      <c r="K396" s="95"/>
      <c r="L396" s="95"/>
      <c r="M396" s="95"/>
      <c r="N396" s="95"/>
      <c r="O396" s="95"/>
      <c r="Q396" s="88"/>
    </row>
    <row r="397" spans="1:21" ht="14.25" customHeight="1">
      <c r="C397" s="41"/>
      <c r="G397" s="80" t="str">
        <f>IF(G393="","",IF(G395="","",IF(G393/G395=(B393*C395+C393)/C395,"J","L")))</f>
        <v/>
      </c>
      <c r="I397" s="64" t="str">
        <f>IF(I395="","",IF(I395=E393,"J","L"))</f>
        <v/>
      </c>
      <c r="K397" s="64" t="e">
        <f>IF(K393/K395=((B393*C395+C393)/C395)/(E393/E395),"J","L")</f>
        <v>#DIV/0!</v>
      </c>
      <c r="N397" s="53"/>
      <c r="Q397" s="54" t="e">
        <f>IF((P393*Q395+Q393)/Q395=K393+M393+#REF!/O395,"J","L")</f>
        <v>#VALUE!</v>
      </c>
    </row>
    <row r="398" spans="1:21" ht="22.5">
      <c r="C398" s="41"/>
      <c r="I398" s="80"/>
      <c r="K398" s="65"/>
      <c r="N398" s="53"/>
      <c r="Q398" s="54"/>
    </row>
    <row r="399" spans="1:21" s="3" customFormat="1" ht="13.5" customHeight="1">
      <c r="C399" s="73"/>
      <c r="G399" s="81"/>
      <c r="I399" s="82"/>
      <c r="K399" s="83"/>
      <c r="N399" s="83"/>
      <c r="Q399" s="84"/>
    </row>
    <row r="400" spans="1:21" ht="21.75" customHeight="1">
      <c r="C400" s="41"/>
      <c r="G400" s="80"/>
      <c r="I400" s="71"/>
      <c r="K400" s="53"/>
      <c r="N400" s="53"/>
      <c r="Q400" s="54"/>
    </row>
    <row r="401" spans="1:25" ht="21" customHeight="1">
      <c r="C401" s="41"/>
      <c r="I401" s="92" t="str">
        <f>IF(I403="","",IF(I403=E405,"J","L"))</f>
        <v/>
      </c>
      <c r="K401" s="53"/>
      <c r="N401" s="53"/>
      <c r="Q401" s="54"/>
    </row>
    <row r="402" spans="1:25" ht="15" customHeight="1">
      <c r="C402" s="41"/>
      <c r="G402" s="85"/>
      <c r="I402" s="92"/>
      <c r="K402" s="53"/>
      <c r="N402" s="53"/>
      <c r="Q402" s="54"/>
    </row>
    <row r="403" spans="1:25" ht="22.5">
      <c r="A403" s="40" t="s">
        <v>57</v>
      </c>
      <c r="B403" s="370">
        <v>2</v>
      </c>
      <c r="C403" s="94">
        <v>6</v>
      </c>
      <c r="D403" s="95"/>
      <c r="E403" s="94">
        <v>4</v>
      </c>
      <c r="F403" s="95"/>
      <c r="G403" s="93"/>
      <c r="H403" s="95"/>
      <c r="I403" s="93"/>
      <c r="J403" s="95"/>
      <c r="K403" s="93"/>
      <c r="L403" s="96"/>
      <c r="M403" s="369"/>
      <c r="N403" s="93"/>
      <c r="O403" s="67" t="str">
        <f>IF(M403="","",IF(N403="","",IF(N405="","",IF((M403*N405+N403)/N405=((B403*C405+C403)/C405)/(E403/E405),"J","L"))))</f>
        <v/>
      </c>
      <c r="Q403" s="16" t="s">
        <v>52</v>
      </c>
      <c r="U403" s="16" t="str">
        <f>IF(O403="","",IF(O403="J",1,""))</f>
        <v/>
      </c>
    </row>
    <row r="404" spans="1:25" ht="1.5" customHeight="1">
      <c r="B404" s="370"/>
      <c r="C404" s="97"/>
      <c r="D404" s="95"/>
      <c r="E404" s="97"/>
      <c r="F404" s="95"/>
      <c r="G404" s="97"/>
      <c r="H404" s="95"/>
      <c r="I404" s="97"/>
      <c r="J404" s="95"/>
      <c r="K404" s="97"/>
      <c r="L404" s="95"/>
      <c r="M404" s="369"/>
      <c r="N404" s="97"/>
      <c r="O404" s="90"/>
    </row>
    <row r="405" spans="1:25" ht="22.5">
      <c r="B405" s="370"/>
      <c r="C405" s="94">
        <v>7</v>
      </c>
      <c r="D405" s="95"/>
      <c r="E405" s="94">
        <v>5</v>
      </c>
      <c r="F405" s="95"/>
      <c r="G405" s="93"/>
      <c r="H405" s="95"/>
      <c r="I405" s="93"/>
      <c r="J405" s="95"/>
      <c r="K405" s="93"/>
      <c r="L405" s="95"/>
      <c r="M405" s="369"/>
      <c r="N405" s="93"/>
      <c r="O405" s="90"/>
      <c r="Q405" s="88" t="s">
        <v>79</v>
      </c>
    </row>
    <row r="406" spans="1:25" ht="14.25" customHeight="1">
      <c r="B406" s="98"/>
      <c r="C406" s="94"/>
      <c r="D406" s="95"/>
      <c r="E406" s="94"/>
      <c r="F406" s="95"/>
      <c r="G406" s="95"/>
      <c r="H406" s="95"/>
      <c r="I406" s="85"/>
      <c r="J406" s="95"/>
      <c r="K406" s="95"/>
      <c r="L406" s="95"/>
      <c r="M406" s="95"/>
      <c r="N406" s="95"/>
      <c r="O406" s="95"/>
      <c r="Q406" s="88"/>
    </row>
    <row r="407" spans="1:25" ht="14.25" customHeight="1">
      <c r="C407" s="41"/>
      <c r="G407" s="80" t="str">
        <f>IF(G403="","",IF(G405="","",IF(G403/G405=(B403*C405+C403)/C405,"J","L")))</f>
        <v/>
      </c>
      <c r="I407" s="64" t="str">
        <f>IF(I405="","",IF(I405=E403,"J","L"))</f>
        <v/>
      </c>
      <c r="K407" s="64" t="str">
        <f>IF(K403="","",IF(K405="","",IF(K403/K405=((B403*C405+C403)/C405)/(E403/E405),"J","L")))</f>
        <v/>
      </c>
      <c r="N407" s="53"/>
      <c r="Q407" s="54" t="e">
        <f>IF((P403*Q405+Q403)/Q405=K403+M403+#REF!/O405,"J","L")</f>
        <v>#VALUE!</v>
      </c>
    </row>
    <row r="408" spans="1:25" ht="22.5">
      <c r="C408" s="41"/>
      <c r="I408" s="80"/>
      <c r="K408" s="65"/>
      <c r="N408" s="53"/>
      <c r="Q408" s="54"/>
    </row>
    <row r="409" spans="1:25" s="3" customFormat="1" ht="13.5" customHeight="1">
      <c r="C409" s="73"/>
      <c r="G409" s="81"/>
      <c r="I409" s="82"/>
      <c r="K409" s="83"/>
      <c r="N409" s="83"/>
      <c r="Q409" s="84"/>
    </row>
    <row r="411" spans="1:25" ht="30.75" customHeight="1">
      <c r="F411" s="46"/>
      <c r="K411" s="56">
        <f>SUM(U332:U407)</f>
        <v>0</v>
      </c>
      <c r="L411" s="55" t="s">
        <v>41</v>
      </c>
    </row>
    <row r="413" spans="1:25">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row>
    <row r="414" spans="1:25" ht="51" customHeight="1">
      <c r="U414" s="40" t="s">
        <v>58</v>
      </c>
    </row>
    <row r="415" spans="1:25" ht="39.75" customHeight="1">
      <c r="C415" s="41"/>
    </row>
    <row r="416" spans="1:25" ht="29.25">
      <c r="A416" s="316" t="s">
        <v>216</v>
      </c>
      <c r="B416" s="327"/>
      <c r="C416" s="328"/>
      <c r="D416" s="327"/>
      <c r="E416" s="327"/>
      <c r="F416" s="327"/>
      <c r="G416" s="327"/>
      <c r="H416" s="327"/>
      <c r="I416" s="327"/>
      <c r="J416" s="327"/>
      <c r="K416" s="327"/>
      <c r="L416" s="327"/>
      <c r="M416" s="327"/>
      <c r="N416" s="327"/>
      <c r="O416" s="327"/>
      <c r="P416" s="327"/>
      <c r="Q416" s="327"/>
      <c r="R416" s="327"/>
      <c r="S416" s="327"/>
      <c r="T416" s="327"/>
      <c r="U416" s="327"/>
      <c r="V416" s="327"/>
    </row>
    <row r="417" spans="1:22" ht="31.5">
      <c r="A417" s="318" t="s">
        <v>241</v>
      </c>
      <c r="B417" s="327"/>
      <c r="C417" s="328"/>
      <c r="D417" s="327"/>
      <c r="E417" s="327"/>
      <c r="F417" s="327"/>
      <c r="G417" s="327"/>
      <c r="H417" s="327"/>
      <c r="I417" s="327"/>
      <c r="J417" s="327"/>
      <c r="K417" s="327"/>
      <c r="L417" s="327"/>
      <c r="M417" s="327"/>
      <c r="N417" s="327"/>
      <c r="O417" s="327"/>
      <c r="P417" s="327"/>
      <c r="Q417" s="327"/>
      <c r="R417" s="327"/>
      <c r="S417" s="327"/>
      <c r="T417" s="327"/>
      <c r="U417" s="327"/>
      <c r="V417" s="327"/>
    </row>
    <row r="418" spans="1:22" ht="31.5">
      <c r="A418" s="318" t="s">
        <v>240</v>
      </c>
      <c r="B418" s="327"/>
      <c r="C418" s="328"/>
      <c r="D418" s="327"/>
      <c r="E418" s="327"/>
      <c r="F418" s="327"/>
      <c r="G418" s="327"/>
      <c r="H418" s="327"/>
      <c r="I418" s="327"/>
      <c r="J418" s="327"/>
      <c r="K418" s="327"/>
      <c r="L418" s="327"/>
      <c r="M418" s="327"/>
      <c r="N418" s="327"/>
      <c r="O418" s="327"/>
      <c r="P418" s="327"/>
      <c r="Q418" s="327"/>
      <c r="R418" s="327"/>
      <c r="S418" s="327"/>
      <c r="T418" s="327"/>
      <c r="U418" s="327"/>
      <c r="V418" s="327"/>
    </row>
    <row r="419" spans="1:22" ht="31.5">
      <c r="A419" s="318" t="s">
        <v>174</v>
      </c>
      <c r="B419" s="327"/>
      <c r="C419" s="328"/>
      <c r="D419" s="327"/>
      <c r="E419" s="327"/>
      <c r="F419" s="327"/>
      <c r="G419" s="327"/>
      <c r="H419" s="327"/>
      <c r="I419" s="327"/>
      <c r="J419" s="327"/>
      <c r="K419" s="327"/>
      <c r="L419" s="327"/>
      <c r="M419" s="327"/>
      <c r="N419" s="327"/>
      <c r="O419" s="327"/>
      <c r="P419" s="327"/>
      <c r="Q419" s="327"/>
      <c r="R419" s="327"/>
      <c r="S419" s="327"/>
      <c r="T419" s="327"/>
      <c r="U419" s="327"/>
      <c r="V419" s="327"/>
    </row>
    <row r="421" spans="1:22">
      <c r="N421" s="85">
        <v>1</v>
      </c>
    </row>
    <row r="422" spans="1:22" ht="22.5">
      <c r="A422" s="40"/>
      <c r="B422" s="366">
        <v>1</v>
      </c>
      <c r="C422" s="261">
        <v>5</v>
      </c>
      <c r="E422" s="366">
        <v>1</v>
      </c>
      <c r="F422" s="261">
        <v>1</v>
      </c>
      <c r="H422" s="268">
        <v>11</v>
      </c>
      <c r="J422" s="268">
        <v>3</v>
      </c>
      <c r="L422" s="268">
        <v>11</v>
      </c>
      <c r="M422" s="53"/>
      <c r="N422" s="268">
        <v>2</v>
      </c>
      <c r="O422" s="63"/>
      <c r="P422" s="329">
        <v>11</v>
      </c>
      <c r="Q422" s="67"/>
      <c r="R422" s="371">
        <v>1</v>
      </c>
      <c r="S422" s="329">
        <v>2</v>
      </c>
      <c r="T422" s="67" t="str">
        <f>IF(R422="","",IF(S422="","",IF(S424="","",IF((R422*S424+S422)/S424=((B422*C424+C422)/C424)/((E422*F424+F422)/F424),"J","L"))))</f>
        <v>J</v>
      </c>
    </row>
    <row r="423" spans="1:22" ht="1.5" customHeight="1">
      <c r="B423" s="366"/>
      <c r="C423" s="48"/>
      <c r="E423" s="366"/>
      <c r="F423" s="48"/>
      <c r="H423" s="48"/>
      <c r="J423" s="48"/>
      <c r="L423" s="48"/>
      <c r="N423" s="48"/>
      <c r="O423" s="53"/>
      <c r="P423" s="97"/>
      <c r="Q423" s="90"/>
      <c r="R423" s="371"/>
      <c r="S423" s="97"/>
    </row>
    <row r="424" spans="1:22" ht="22.5">
      <c r="B424" s="366"/>
      <c r="C424" s="261">
        <v>6</v>
      </c>
      <c r="E424" s="366"/>
      <c r="F424" s="261">
        <v>2</v>
      </c>
      <c r="H424" s="268">
        <v>6</v>
      </c>
      <c r="J424" s="268">
        <v>2</v>
      </c>
      <c r="L424" s="268">
        <v>6</v>
      </c>
      <c r="N424" s="268">
        <v>3</v>
      </c>
      <c r="O424" s="53"/>
      <c r="P424" s="329">
        <v>9</v>
      </c>
      <c r="Q424" s="90"/>
      <c r="R424" s="371"/>
      <c r="S424" s="329">
        <v>9</v>
      </c>
    </row>
    <row r="425" spans="1:22" ht="22.5">
      <c r="C425" s="41"/>
      <c r="L425" s="85">
        <v>3</v>
      </c>
      <c r="P425" s="64" t="str">
        <f>IF(P422="","",IF(P424="","",IF(S424="","",IF(P422/P424=((B422*C424+C422)/C424)/((E422*F424+F422)/F424),"J","L"))))</f>
        <v>J</v>
      </c>
    </row>
    <row r="426" spans="1:22" ht="22.5">
      <c r="C426" s="41"/>
      <c r="H426" s="80" t="str">
        <f>IF(H422="","",IF(H424="","",IF(H422/H424=(B422*C424+C422)/C424,"J","L")))</f>
        <v>J</v>
      </c>
      <c r="J426" s="80" t="str">
        <f>IF(J422="","",IF(J424="","",IF(J422/J424=(E422*F424+F422)/F424,"J","L")))</f>
        <v>J</v>
      </c>
      <c r="L426" s="64" t="str">
        <f>IF(L424="","",IF(L424=H424,"J","L"))</f>
        <v>J</v>
      </c>
      <c r="M426" s="53" t="e">
        <f>IF(M422/M424=(F422+I422)/I424,"J","L")</f>
        <v>#DIV/0!</v>
      </c>
      <c r="N426" s="64" t="str">
        <f>IF(N424="","",IF(N424=J422,"J","L"))</f>
        <v>J</v>
      </c>
      <c r="P426" s="64"/>
    </row>
    <row r="427" spans="1:22" ht="22.5">
      <c r="C427" s="41"/>
    </row>
    <row r="428" spans="1:22" ht="16.5" customHeight="1">
      <c r="C428" s="41"/>
      <c r="L428" s="64" t="str">
        <f>IF(L429="","",IF(L429=H429,"J","L"))</f>
        <v/>
      </c>
      <c r="N428" s="64" t="str">
        <f>IF(N429="","",IF(N429=J431,"J","L"))</f>
        <v/>
      </c>
    </row>
    <row r="429" spans="1:22" ht="22.5">
      <c r="A429" s="40" t="s">
        <v>47</v>
      </c>
      <c r="B429" s="366">
        <v>1</v>
      </c>
      <c r="C429" s="47">
        <v>1</v>
      </c>
      <c r="E429" s="366">
        <v>1</v>
      </c>
      <c r="F429" s="47">
        <v>1</v>
      </c>
      <c r="H429" s="52"/>
      <c r="J429" s="52"/>
      <c r="L429" s="52"/>
      <c r="M429" s="53"/>
      <c r="N429" s="52"/>
      <c r="O429" s="63"/>
      <c r="P429" s="93"/>
      <c r="Q429" s="67"/>
      <c r="R429" s="369"/>
      <c r="S429" s="93"/>
      <c r="T429" s="67" t="str">
        <f>IF(R429="","",IF(S429="","",IF(S431="","",IF((R429*S431+S429)/S431=((B429*C431+C429)/C431)/((E429*F431+F429)/F431),"J","L"))))</f>
        <v/>
      </c>
      <c r="U429" s="16" t="str">
        <f>IF(T429="","",IF(T429="J",1,""))</f>
        <v/>
      </c>
    </row>
    <row r="430" spans="1:22" ht="1.5" customHeight="1">
      <c r="B430" s="366"/>
      <c r="C430" s="48"/>
      <c r="E430" s="366"/>
      <c r="F430" s="48"/>
      <c r="H430" s="48"/>
      <c r="J430" s="48"/>
      <c r="L430" s="48"/>
      <c r="N430" s="48"/>
      <c r="O430" s="53"/>
      <c r="P430" s="97"/>
      <c r="Q430" s="90"/>
      <c r="R430" s="369"/>
      <c r="S430" s="97"/>
    </row>
    <row r="431" spans="1:22" ht="22.5">
      <c r="B431" s="366"/>
      <c r="C431" s="47">
        <v>2</v>
      </c>
      <c r="E431" s="366"/>
      <c r="F431" s="47">
        <v>3</v>
      </c>
      <c r="H431" s="52"/>
      <c r="J431" s="52"/>
      <c r="L431" s="52"/>
      <c r="N431" s="52"/>
      <c r="O431" s="53"/>
      <c r="P431" s="93"/>
      <c r="Q431" s="90"/>
      <c r="R431" s="369"/>
      <c r="S431" s="93"/>
    </row>
    <row r="432" spans="1:22" ht="15" customHeight="1">
      <c r="C432" s="41"/>
      <c r="H432" s="80" t="str">
        <f>IF(H429="","",IF(H431="","",IF(H429/H431=(B429*C431+C429)/C431,"J","L")))</f>
        <v/>
      </c>
      <c r="J432" s="80" t="str">
        <f>IF(J429="","",IF(J431="","",IF(J429/J431=(E429*F431+F429)/F431,"J","L")))</f>
        <v/>
      </c>
      <c r="L432" s="64" t="str">
        <f>IF(L431="","",IF(L431=H431,"J","L"))</f>
        <v/>
      </c>
      <c r="M432" s="53" t="e">
        <f>IF(M429/M431=(F429+I429)/I431,"J","L")</f>
        <v>#DIV/0!</v>
      </c>
      <c r="N432" s="64" t="str">
        <f>IF(N431="","",IF(N431=J429,"J","L"))</f>
        <v/>
      </c>
      <c r="P432" s="64" t="str">
        <f>IF(P429="","",IF(P431="","",IF(S431="","",IF(P429/P431=((B429*C431+C429)/C431)/((E429*F431+F429)/F431),"J","L"))))</f>
        <v/>
      </c>
    </row>
    <row r="433" spans="1:21" ht="22.5">
      <c r="C433" s="41"/>
      <c r="G433" s="53"/>
      <c r="I433" s="53"/>
      <c r="K433" s="53"/>
      <c r="L433" s="80"/>
      <c r="N433" s="53"/>
      <c r="Q433" s="54"/>
    </row>
    <row r="434" spans="1:21" s="3" customFormat="1" ht="12" customHeight="1">
      <c r="C434" s="73"/>
      <c r="G434" s="83"/>
      <c r="H434" s="81"/>
      <c r="I434" s="83"/>
      <c r="J434" s="81"/>
      <c r="K434" s="83"/>
      <c r="N434" s="83"/>
      <c r="Q434" s="84"/>
    </row>
    <row r="435" spans="1:21" ht="22.5">
      <c r="C435" s="41"/>
      <c r="L435" s="64" t="str">
        <f>IF(L437="","",IF(L437=H437,"J","L"))</f>
        <v/>
      </c>
      <c r="N435" s="64" t="str">
        <f>IF(N437="","",IF(N437=J439,"J","L"))</f>
        <v/>
      </c>
    </row>
    <row r="436" spans="1:21" ht="16.5" customHeight="1">
      <c r="C436" s="41"/>
      <c r="L436" s="85"/>
    </row>
    <row r="437" spans="1:21" ht="22.5">
      <c r="A437" s="40" t="s">
        <v>48</v>
      </c>
      <c r="B437" s="366">
        <v>2</v>
      </c>
      <c r="C437" s="47">
        <v>2</v>
      </c>
      <c r="E437" s="366">
        <v>1</v>
      </c>
      <c r="F437" s="47">
        <v>1</v>
      </c>
      <c r="H437" s="52"/>
      <c r="J437" s="52"/>
      <c r="L437" s="52"/>
      <c r="M437" s="53"/>
      <c r="N437" s="52"/>
      <c r="O437" s="63"/>
      <c r="P437" s="93"/>
      <c r="Q437" s="67"/>
      <c r="R437" s="369"/>
      <c r="S437" s="93"/>
      <c r="T437" s="67" t="str">
        <f>IF(R437="","",IF(S437="","",IF(S439="","",IF((R437*S439+S437)/S439=((B437*C439+C437)/C439)/((E437*F439+F437)/F439),"J","L"))))</f>
        <v/>
      </c>
      <c r="U437" s="16" t="str">
        <f>IF(T437="","",IF(T437="J",1,""))</f>
        <v/>
      </c>
    </row>
    <row r="438" spans="1:21" ht="1.5" customHeight="1">
      <c r="B438" s="366"/>
      <c r="C438" s="48"/>
      <c r="E438" s="366"/>
      <c r="F438" s="48"/>
      <c r="H438" s="48"/>
      <c r="J438" s="48"/>
      <c r="L438" s="48"/>
      <c r="N438" s="48"/>
      <c r="O438" s="53"/>
      <c r="P438" s="97"/>
      <c r="Q438" s="90"/>
      <c r="R438" s="369"/>
      <c r="S438" s="97"/>
    </row>
    <row r="439" spans="1:21" ht="22.5">
      <c r="B439" s="366"/>
      <c r="C439" s="47">
        <v>5</v>
      </c>
      <c r="E439" s="366"/>
      <c r="F439" s="47">
        <v>2</v>
      </c>
      <c r="H439" s="52"/>
      <c r="J439" s="52"/>
      <c r="L439" s="52"/>
      <c r="N439" s="52"/>
      <c r="O439" s="53"/>
      <c r="P439" s="93"/>
      <c r="Q439" s="90"/>
      <c r="R439" s="369"/>
      <c r="S439" s="93"/>
    </row>
    <row r="440" spans="1:21" ht="15" customHeight="1">
      <c r="C440" s="41"/>
      <c r="H440" s="80" t="str">
        <f>IF(H437="","",IF(H439="","",IF(H437/H439=(B437*C439+C437)/C439,"J","L")))</f>
        <v/>
      </c>
      <c r="J440" s="80" t="str">
        <f>IF(J437="","",IF(J439="","",IF(J437/J439=(E437*F439+F437)/F439,"J","L")))</f>
        <v/>
      </c>
      <c r="M440" s="53" t="e">
        <f>IF(M437/M439=(F437+I437)/I439,"J","L")</f>
        <v>#DIV/0!</v>
      </c>
      <c r="N440" s="85"/>
      <c r="P440" s="64" t="str">
        <f>IF(P437="","",IF(P439="","",IF(S439="","",IF(P437/P439=((B437*C439+C437)/C439)/((E437*F439+F437)/F439),"J","L"))))</f>
        <v/>
      </c>
    </row>
    <row r="441" spans="1:21" ht="22.5">
      <c r="C441" s="41"/>
      <c r="G441" s="53"/>
      <c r="I441" s="53"/>
      <c r="K441" s="53"/>
      <c r="L441" s="64" t="str">
        <f>IF(L439="","",IF(L439=H439,"J","L"))</f>
        <v/>
      </c>
      <c r="N441" s="64" t="str">
        <f>IF(N439="","",IF(N439=J437,"J","L"))</f>
        <v/>
      </c>
      <c r="Q441" s="54"/>
    </row>
    <row r="442" spans="1:21" s="3" customFormat="1" ht="12" customHeight="1">
      <c r="C442" s="73"/>
      <c r="G442" s="83"/>
      <c r="H442" s="81"/>
      <c r="I442" s="83"/>
      <c r="J442" s="81"/>
      <c r="K442" s="83"/>
      <c r="N442" s="83"/>
      <c r="Q442" s="84"/>
    </row>
    <row r="443" spans="1:21" ht="22.5">
      <c r="C443" s="41"/>
      <c r="L443" s="64" t="str">
        <f>IF(L445="","",IF(L445=H445,"J","L"))</f>
        <v/>
      </c>
      <c r="N443" s="64" t="str">
        <f>IF(N445="","",IF(N445=J447,"J","L"))</f>
        <v/>
      </c>
    </row>
    <row r="444" spans="1:21" ht="16.5" customHeight="1">
      <c r="C444" s="41"/>
      <c r="L444" s="85"/>
    </row>
    <row r="445" spans="1:21" ht="22.5">
      <c r="A445" s="40" t="s">
        <v>49</v>
      </c>
      <c r="B445" s="366">
        <v>3</v>
      </c>
      <c r="C445" s="47">
        <v>3</v>
      </c>
      <c r="E445" s="366">
        <v>1</v>
      </c>
      <c r="F445" s="47">
        <v>2</v>
      </c>
      <c r="H445" s="52"/>
      <c r="J445" s="52"/>
      <c r="L445" s="52"/>
      <c r="M445" s="53"/>
      <c r="N445" s="52"/>
      <c r="O445" s="63"/>
      <c r="P445" s="93"/>
      <c r="Q445" s="67"/>
      <c r="R445" s="369"/>
      <c r="S445" s="93"/>
      <c r="T445" s="67" t="str">
        <f>IF(R445="","",IF(S445="","",IF(S447="","",IF((R445*S447+S445)/S447=((B445*C447+C445)/C447)/((E445*F447+F445)/F447),"J","L"))))</f>
        <v/>
      </c>
      <c r="U445" s="16" t="str">
        <f>IF(T445="","",IF(T445="J",1,""))</f>
        <v/>
      </c>
    </row>
    <row r="446" spans="1:21" ht="1.5" customHeight="1">
      <c r="B446" s="366"/>
      <c r="C446" s="48"/>
      <c r="E446" s="366"/>
      <c r="F446" s="48"/>
      <c r="H446" s="48"/>
      <c r="J446" s="48"/>
      <c r="L446" s="48"/>
      <c r="N446" s="48"/>
      <c r="O446" s="53"/>
      <c r="P446" s="97"/>
      <c r="Q446" s="90"/>
      <c r="R446" s="369"/>
      <c r="S446" s="97"/>
    </row>
    <row r="447" spans="1:21" ht="22.5">
      <c r="B447" s="366"/>
      <c r="C447" s="47">
        <v>4</v>
      </c>
      <c r="E447" s="366"/>
      <c r="F447" s="47">
        <v>3</v>
      </c>
      <c r="H447" s="52"/>
      <c r="J447" s="52"/>
      <c r="L447" s="52"/>
      <c r="N447" s="52"/>
      <c r="O447" s="53"/>
      <c r="P447" s="93"/>
      <c r="Q447" s="90"/>
      <c r="R447" s="369"/>
      <c r="S447" s="93"/>
    </row>
    <row r="448" spans="1:21" ht="15" customHeight="1">
      <c r="C448" s="41"/>
      <c r="H448" s="80" t="str">
        <f>IF(H445="","",IF(H447="","",IF(H445/H447=(B445*C447+C445)/C447,"J","L")))</f>
        <v/>
      </c>
      <c r="J448" s="80" t="str">
        <f>IF(J445="","",IF(J447="","",IF(J445/J447=(E445*F447+F445)/F447,"J","L")))</f>
        <v/>
      </c>
      <c r="M448" s="53" t="e">
        <f>IF(M445/M447=(F445+I445)/I447,"J","L")</f>
        <v>#DIV/0!</v>
      </c>
      <c r="N448" s="85"/>
      <c r="P448" s="64" t="str">
        <f>IF(P445="","",IF(P447="","",IF(S447="","",IF(P445/P447=((B445*C447+C445)/C447)/((E445*F447+F445)/F447),"J","L"))))</f>
        <v/>
      </c>
    </row>
    <row r="449" spans="1:21" ht="22.5">
      <c r="C449" s="41"/>
      <c r="G449" s="53"/>
      <c r="I449" s="53"/>
      <c r="K449" s="53"/>
      <c r="L449" s="64" t="str">
        <f>IF(L447="","",IF(L447=H447,"J","L"))</f>
        <v/>
      </c>
      <c r="N449" s="64" t="str">
        <f>IF(N447="","",IF(N447=J445,"J","L"))</f>
        <v/>
      </c>
      <c r="Q449" s="54"/>
    </row>
    <row r="450" spans="1:21" s="3" customFormat="1" ht="12" customHeight="1">
      <c r="C450" s="73"/>
      <c r="G450" s="83"/>
      <c r="H450" s="81"/>
      <c r="I450" s="83"/>
      <c r="J450" s="81"/>
      <c r="K450" s="83"/>
      <c r="N450" s="83"/>
      <c r="Q450" s="84"/>
    </row>
    <row r="451" spans="1:21" customFormat="1" ht="1.5" customHeight="1"/>
    <row r="452" spans="1:21" ht="16.5" customHeight="1">
      <c r="C452" s="41"/>
      <c r="L452" s="64" t="str">
        <f>IF(L454="","",IF(L454=H454,"J","L"))</f>
        <v/>
      </c>
      <c r="N452" s="64" t="str">
        <f>IF(N454="","",IF(N454=J456,"J","L"))</f>
        <v/>
      </c>
    </row>
    <row r="453" spans="1:21" ht="16.5" customHeight="1">
      <c r="C453" s="41"/>
      <c r="L453" s="85"/>
      <c r="N453" s="85"/>
    </row>
    <row r="454" spans="1:21" ht="22.5">
      <c r="A454" s="40" t="s">
        <v>50</v>
      </c>
      <c r="B454" s="366">
        <v>2</v>
      </c>
      <c r="C454" s="47">
        <v>1</v>
      </c>
      <c r="E454" s="366">
        <v>1</v>
      </c>
      <c r="F454" s="47">
        <v>1</v>
      </c>
      <c r="H454" s="52"/>
      <c r="J454" s="52"/>
      <c r="L454" s="52"/>
      <c r="M454" s="53"/>
      <c r="N454" s="52"/>
      <c r="O454" s="63"/>
      <c r="P454" s="93"/>
      <c r="Q454" s="67"/>
      <c r="R454" s="369"/>
      <c r="S454" s="93"/>
      <c r="T454" s="67" t="str">
        <f>IF(R454="","",IF(S454="","",IF(S456="","",IF((R454*S456+S454)/S456=((B454*C456+C454)/C456)/((E454*F456+F454)/F456),"J","L"))))</f>
        <v/>
      </c>
      <c r="U454" s="16" t="str">
        <f>IF(T454="","",IF(T454="J",1,""))</f>
        <v/>
      </c>
    </row>
    <row r="455" spans="1:21" ht="1.5" customHeight="1">
      <c r="B455" s="366"/>
      <c r="C455" s="48"/>
      <c r="E455" s="366"/>
      <c r="F455" s="48"/>
      <c r="H455" s="48"/>
      <c r="J455" s="48"/>
      <c r="L455" s="48"/>
      <c r="N455" s="48"/>
      <c r="O455" s="53"/>
      <c r="P455" s="97"/>
      <c r="Q455" s="90"/>
      <c r="R455" s="369"/>
      <c r="S455" s="97"/>
    </row>
    <row r="456" spans="1:21" ht="22.5">
      <c r="B456" s="366"/>
      <c r="C456" s="47">
        <v>4</v>
      </c>
      <c r="E456" s="366"/>
      <c r="F456" s="47">
        <v>2</v>
      </c>
      <c r="H456" s="52"/>
      <c r="J456" s="52"/>
      <c r="L456" s="52"/>
      <c r="N456" s="52"/>
      <c r="O456" s="53"/>
      <c r="P456" s="93"/>
      <c r="Q456" s="90"/>
      <c r="R456" s="369"/>
      <c r="S456" s="93"/>
    </row>
    <row r="457" spans="1:21" ht="19.5">
      <c r="B457" s="91"/>
      <c r="C457" s="47"/>
      <c r="E457" s="91"/>
      <c r="F457" s="47"/>
      <c r="L457" s="85"/>
      <c r="N457" s="85"/>
      <c r="P457" s="64" t="str">
        <f>IF(P454="","",IF(P456="","",IF(S456="","",IF(P454/P456=((B454*C456+C454)/C456)/((E454*F456+F454)/F456),"J","L"))))</f>
        <v/>
      </c>
    </row>
    <row r="458" spans="1:21" ht="15" customHeight="1">
      <c r="C458" s="41"/>
      <c r="H458" s="80" t="str">
        <f>IF(H454="","",IF(H456="","",IF(H454/H456=(B454*C456+C454)/C456,"J","L")))</f>
        <v/>
      </c>
      <c r="J458" s="80" t="str">
        <f>IF(J454="","",IF(J456="","",IF(J454/J456=(E454*F456+F454)/F456,"J","L")))</f>
        <v/>
      </c>
      <c r="L458" s="64" t="str">
        <f>IF(L456="","",IF(L456=H456,"J","L"))</f>
        <v/>
      </c>
      <c r="M458" s="53" t="e">
        <f>IF(M454/M456=(F454+I454)/I456,"J","L")</f>
        <v>#DIV/0!</v>
      </c>
      <c r="N458" s="64" t="str">
        <f>IF(N456="","",IF(N456=J454,"J","L"))</f>
        <v/>
      </c>
      <c r="P458" s="64"/>
    </row>
    <row r="459" spans="1:21" ht="22.5">
      <c r="C459" s="41"/>
      <c r="G459" s="53"/>
      <c r="I459" s="53"/>
      <c r="K459" s="53"/>
      <c r="L459" s="80"/>
      <c r="N459" s="53"/>
      <c r="Q459" s="54"/>
    </row>
    <row r="460" spans="1:21" s="3" customFormat="1" ht="12" customHeight="1">
      <c r="C460" s="73"/>
      <c r="G460" s="83"/>
      <c r="H460" s="81"/>
      <c r="I460" s="83"/>
      <c r="J460" s="81"/>
      <c r="K460" s="83"/>
      <c r="N460" s="83"/>
      <c r="Q460" s="84"/>
    </row>
    <row r="461" spans="1:21" ht="22.5">
      <c r="C461" s="41"/>
      <c r="L461" s="64" t="str">
        <f>IF(L463="","",IF(L463=H463,"J","L"))</f>
        <v/>
      </c>
      <c r="N461" s="64" t="str">
        <f>IF(N463="","",IF(N463=J465,"J","L"))</f>
        <v/>
      </c>
    </row>
    <row r="462" spans="1:21" ht="16.5" customHeight="1">
      <c r="C462" s="41"/>
      <c r="L462" s="85"/>
      <c r="N462" s="85"/>
    </row>
    <row r="463" spans="1:21" ht="22.5">
      <c r="A463" s="40" t="s">
        <v>51</v>
      </c>
      <c r="B463" s="366">
        <v>3</v>
      </c>
      <c r="C463" s="47">
        <v>3</v>
      </c>
      <c r="E463" s="366">
        <v>2</v>
      </c>
      <c r="F463" s="47">
        <v>1</v>
      </c>
      <c r="H463" s="52"/>
      <c r="J463" s="52"/>
      <c r="L463" s="52"/>
      <c r="M463" s="53"/>
      <c r="N463" s="52"/>
      <c r="O463" s="63"/>
      <c r="P463" s="93"/>
      <c r="Q463" s="67"/>
      <c r="R463" s="369"/>
      <c r="S463" s="93"/>
      <c r="T463" s="67" t="str">
        <f>IF(R463="","",IF(S463="","",IF(S465="","",IF((R463*S465+S463)/S465=((B463*C465+C463)/C465)/((E463*F465+F463)/F465),"J","L"))))</f>
        <v/>
      </c>
      <c r="U463" s="16" t="str">
        <f>IF(T463="","",IF(T463="J",1,""))</f>
        <v/>
      </c>
    </row>
    <row r="464" spans="1:21" ht="1.5" customHeight="1">
      <c r="B464" s="366"/>
      <c r="C464" s="48"/>
      <c r="E464" s="366"/>
      <c r="F464" s="48"/>
      <c r="H464" s="48"/>
      <c r="J464" s="48"/>
      <c r="L464" s="48"/>
      <c r="N464" s="48"/>
      <c r="O464" s="53"/>
      <c r="P464" s="97"/>
      <c r="Q464" s="90"/>
      <c r="R464" s="369"/>
      <c r="S464" s="97"/>
    </row>
    <row r="465" spans="1:21" ht="22.5">
      <c r="B465" s="366"/>
      <c r="C465" s="47">
        <v>4</v>
      </c>
      <c r="E465" s="366"/>
      <c r="F465" s="47">
        <v>2</v>
      </c>
      <c r="H465" s="52"/>
      <c r="J465" s="52"/>
      <c r="L465" s="52"/>
      <c r="N465" s="52"/>
      <c r="O465" s="53"/>
      <c r="P465" s="93"/>
      <c r="Q465" s="90"/>
      <c r="R465" s="369"/>
      <c r="S465" s="93"/>
    </row>
    <row r="466" spans="1:21" ht="15" customHeight="1">
      <c r="C466" s="41"/>
      <c r="H466" s="80" t="str">
        <f>IF(H463="","",IF(H465="","",IF(H463/H465=(B463*C465+C463)/C465,"J","L")))</f>
        <v/>
      </c>
      <c r="J466" s="80" t="str">
        <f>IF(J463="","",IF(J465="","",IF(J463/J465=(E463*F465+F463)/F465,"J","L")))</f>
        <v/>
      </c>
      <c r="L466" s="85"/>
      <c r="M466" s="53" t="e">
        <f>IF(M463/M465=(F463+I463)/I465,"J","L")</f>
        <v>#DIV/0!</v>
      </c>
      <c r="N466" s="85"/>
      <c r="P466" s="64" t="str">
        <f>IF(P463="","",IF(P465="","",IF(S465="","",IF(P463/P465=((B463*C465+C463)/C465)/((E463*F465+F463)/F465),"J","L"))))</f>
        <v/>
      </c>
    </row>
    <row r="467" spans="1:21" ht="22.5">
      <c r="C467" s="41"/>
      <c r="G467" s="53"/>
      <c r="I467" s="53"/>
      <c r="K467" s="53"/>
      <c r="L467" s="64" t="str">
        <f>IF(L465="","",IF(L465=H465,"J","L"))</f>
        <v/>
      </c>
      <c r="N467" s="64" t="str">
        <f>IF(N465="","",IF(N465=J463,"J","L"))</f>
        <v/>
      </c>
      <c r="Q467" s="54"/>
    </row>
    <row r="468" spans="1:21" s="3" customFormat="1" ht="12" customHeight="1">
      <c r="C468" s="73"/>
      <c r="G468" s="83"/>
      <c r="H468" s="81"/>
      <c r="I468" s="83"/>
      <c r="J468" s="81"/>
      <c r="K468" s="83"/>
      <c r="N468" s="83"/>
      <c r="Q468" s="84"/>
    </row>
    <row r="469" spans="1:21" ht="22.5">
      <c r="C469" s="41"/>
      <c r="L469" s="64" t="str">
        <f>IF(L471="","",IF(L471=H471,"J","L"))</f>
        <v/>
      </c>
      <c r="N469" s="64" t="str">
        <f>IF(N471="","",IF(N471=J473,"J","L"))</f>
        <v/>
      </c>
    </row>
    <row r="470" spans="1:21" ht="16.5" customHeight="1">
      <c r="C470" s="41"/>
      <c r="L470" s="85"/>
    </row>
    <row r="471" spans="1:21" ht="22.5">
      <c r="A471" s="40" t="s">
        <v>53</v>
      </c>
      <c r="B471" s="366">
        <v>4</v>
      </c>
      <c r="C471" s="47">
        <v>2</v>
      </c>
      <c r="E471" s="366">
        <v>1</v>
      </c>
      <c r="F471" s="47">
        <v>2</v>
      </c>
      <c r="H471" s="52"/>
      <c r="J471" s="52"/>
      <c r="L471" s="52"/>
      <c r="M471" s="53"/>
      <c r="N471" s="52"/>
      <c r="O471" s="63"/>
      <c r="P471" s="93"/>
      <c r="Q471" s="67"/>
      <c r="R471" s="369"/>
      <c r="S471" s="93"/>
      <c r="T471" s="67" t="str">
        <f>IF(R471="","",IF(S471="","",IF(S473="","",IF((R471*S473+S471)/S473=((B471*C473+C471)/C473)/((E471*F473+F471)/F473),"J","L"))))</f>
        <v/>
      </c>
      <c r="U471" s="16" t="str">
        <f>IF(T471="","",IF(T471="J",1,""))</f>
        <v/>
      </c>
    </row>
    <row r="472" spans="1:21" ht="1.5" customHeight="1">
      <c r="B472" s="366"/>
      <c r="C472" s="48"/>
      <c r="E472" s="366"/>
      <c r="F472" s="48"/>
      <c r="H472" s="48"/>
      <c r="J472" s="48"/>
      <c r="L472" s="48"/>
      <c r="N472" s="48"/>
      <c r="O472" s="53"/>
      <c r="P472" s="97"/>
      <c r="Q472" s="90"/>
      <c r="R472" s="369"/>
      <c r="S472" s="97"/>
    </row>
    <row r="473" spans="1:21" ht="22.5">
      <c r="B473" s="366"/>
      <c r="C473" s="47">
        <v>3</v>
      </c>
      <c r="E473" s="366"/>
      <c r="F473" s="47">
        <v>5</v>
      </c>
      <c r="H473" s="52"/>
      <c r="J473" s="52"/>
      <c r="L473" s="52"/>
      <c r="N473" s="52"/>
      <c r="O473" s="53"/>
      <c r="P473" s="93"/>
      <c r="Q473" s="90"/>
      <c r="R473" s="369"/>
      <c r="S473" s="93"/>
    </row>
    <row r="474" spans="1:21" ht="15" customHeight="1">
      <c r="C474" s="41"/>
      <c r="H474" s="80" t="str">
        <f>IF(H471="","",IF(H473="","",IF(H471/H473=(B471*C473+C471)/C473,"J","L")))</f>
        <v/>
      </c>
      <c r="J474" s="80" t="str">
        <f>IF(J471="","",IF(J473="","",IF(J471/J473=(E471*F473+F471)/F473,"J","L")))</f>
        <v/>
      </c>
      <c r="M474" s="53" t="e">
        <f>IF(M471/M473=(F471+I471)/I473,"J","L")</f>
        <v>#DIV/0!</v>
      </c>
      <c r="N474" s="85"/>
      <c r="P474" s="64" t="str">
        <f>IF(P471="","",IF(P473="","",IF(S473="","",IF(P471/P473=((B471*C473+C471)/C473)/((E471*F473+F471)/F473),"J","L"))))</f>
        <v/>
      </c>
    </row>
    <row r="475" spans="1:21" ht="22.5">
      <c r="C475" s="41"/>
      <c r="G475" s="53"/>
      <c r="I475" s="53"/>
      <c r="K475" s="53"/>
      <c r="L475" s="64" t="str">
        <f>IF(L473="","",IF(L473=H473,"J","L"))</f>
        <v/>
      </c>
      <c r="N475" s="64" t="str">
        <f>IF(N473="","",IF(N473=J471,"J","L"))</f>
        <v/>
      </c>
      <c r="Q475" s="54"/>
    </row>
    <row r="476" spans="1:21" s="3" customFormat="1" ht="12" customHeight="1">
      <c r="C476" s="73"/>
      <c r="G476" s="83"/>
      <c r="H476" s="81"/>
      <c r="I476" s="83"/>
      <c r="J476" s="81"/>
      <c r="K476" s="83"/>
      <c r="N476" s="83"/>
      <c r="Q476" s="84"/>
    </row>
    <row r="477" spans="1:21" ht="22.5">
      <c r="C477" s="41"/>
      <c r="L477" s="64" t="str">
        <f>IF(L479="","",IF(L479=H479,"J","L"))</f>
        <v/>
      </c>
      <c r="N477" s="64" t="str">
        <f>IF(N479="","",IF(N479=J481,"J","L"))</f>
        <v/>
      </c>
    </row>
    <row r="478" spans="1:21" ht="16.5" customHeight="1">
      <c r="C478" s="41"/>
      <c r="L478" s="85"/>
    </row>
    <row r="479" spans="1:21" ht="22.5">
      <c r="A479" s="40" t="s">
        <v>54</v>
      </c>
      <c r="B479" s="366">
        <v>4</v>
      </c>
      <c r="C479" s="47">
        <v>2</v>
      </c>
      <c r="E479" s="366">
        <v>2</v>
      </c>
      <c r="F479" s="47">
        <v>3</v>
      </c>
      <c r="H479" s="52"/>
      <c r="J479" s="52"/>
      <c r="L479" s="52"/>
      <c r="M479" s="53"/>
      <c r="N479" s="52"/>
      <c r="O479" s="63"/>
      <c r="P479" s="93"/>
      <c r="Q479" s="67"/>
      <c r="R479" s="369"/>
      <c r="S479" s="93"/>
      <c r="T479" s="67" t="str">
        <f>IF(R479="","",IF(S479="","",IF(S481="","",IF((R479*S481+S479)/S481=((B479*C481+C479)/C481)/((E479*F481+F479)/F481),"J","L"))))</f>
        <v/>
      </c>
      <c r="U479" s="16" t="str">
        <f>IF(T479="","",IF(T479="J",1,""))</f>
        <v/>
      </c>
    </row>
    <row r="480" spans="1:21" ht="1.5" customHeight="1">
      <c r="B480" s="366"/>
      <c r="C480" s="48"/>
      <c r="E480" s="366"/>
      <c r="F480" s="48"/>
      <c r="H480" s="48"/>
      <c r="J480" s="48"/>
      <c r="L480" s="48"/>
      <c r="N480" s="48"/>
      <c r="O480" s="53"/>
      <c r="P480" s="97"/>
      <c r="Q480" s="90"/>
      <c r="R480" s="369"/>
      <c r="S480" s="97"/>
    </row>
    <row r="481" spans="1:21" ht="22.5">
      <c r="B481" s="366"/>
      <c r="C481" s="47">
        <v>5</v>
      </c>
      <c r="E481" s="366"/>
      <c r="F481" s="47">
        <v>4</v>
      </c>
      <c r="H481" s="52"/>
      <c r="J481" s="52"/>
      <c r="L481" s="52"/>
      <c r="N481" s="52"/>
      <c r="O481" s="53"/>
      <c r="P481" s="93"/>
      <c r="Q481" s="90"/>
      <c r="R481" s="369"/>
      <c r="S481" s="93"/>
    </row>
    <row r="482" spans="1:21" ht="15" customHeight="1">
      <c r="C482" s="41"/>
      <c r="H482" s="80" t="str">
        <f>IF(H479="","",IF(H481="","",IF(H479/H481=(B479*C481+C479)/C481,"J","L")))</f>
        <v/>
      </c>
      <c r="J482" s="80" t="str">
        <f>IF(J479="","",IF(J481="","",IF(J479/J481=(E479*F481+F479)/F481,"J","L")))</f>
        <v/>
      </c>
      <c r="M482" s="53" t="e">
        <f>IF(M479/M481=(F479+I479)/I481,"J","L")</f>
        <v>#DIV/0!</v>
      </c>
      <c r="N482" s="85"/>
      <c r="P482" s="64" t="str">
        <f>IF(P479="","",IF(P481="","",IF(S481="","",IF(P479/P481=((B479*C481+C479)/C481)/((E479*F481+F479)/F481),"J","L"))))</f>
        <v/>
      </c>
    </row>
    <row r="483" spans="1:21" ht="22.5">
      <c r="C483" s="41"/>
      <c r="G483" s="53"/>
      <c r="I483" s="53"/>
      <c r="K483" s="53"/>
      <c r="L483" s="64" t="str">
        <f>IF(L481="","",IF(L481=H481,"J","L"))</f>
        <v/>
      </c>
      <c r="N483" s="64" t="str">
        <f>IF(N481="","",IF(N481=J479,"J","L"))</f>
        <v/>
      </c>
      <c r="Q483" s="54"/>
    </row>
    <row r="484" spans="1:21" s="3" customFormat="1" ht="12" customHeight="1">
      <c r="C484" s="73"/>
      <c r="G484" s="83"/>
      <c r="H484" s="81"/>
      <c r="I484" s="83"/>
      <c r="J484" s="81"/>
      <c r="K484" s="83"/>
      <c r="N484" s="83"/>
      <c r="Q484" s="84"/>
    </row>
    <row r="485" spans="1:21" ht="22.5">
      <c r="C485" s="41"/>
      <c r="L485" s="64" t="str">
        <f>IF(L487="","",IF(L487=H487,"J","L"))</f>
        <v/>
      </c>
      <c r="N485" s="64" t="str">
        <f>IF(N487="","",IF(N487=J489,"J","L"))</f>
        <v/>
      </c>
    </row>
    <row r="486" spans="1:21" ht="16.5" customHeight="1">
      <c r="C486" s="41"/>
      <c r="L486" s="85"/>
    </row>
    <row r="487" spans="1:21" ht="22.5">
      <c r="A487" s="40" t="s">
        <v>55</v>
      </c>
      <c r="B487" s="366">
        <v>5</v>
      </c>
      <c r="C487" s="47">
        <v>1</v>
      </c>
      <c r="E487" s="366">
        <v>2</v>
      </c>
      <c r="F487" s="47">
        <v>1</v>
      </c>
      <c r="H487" s="52"/>
      <c r="J487" s="52"/>
      <c r="L487" s="52"/>
      <c r="M487" s="53"/>
      <c r="N487" s="52"/>
      <c r="O487" s="63"/>
      <c r="P487" s="93"/>
      <c r="Q487" s="67"/>
      <c r="R487" s="369"/>
      <c r="S487" s="93"/>
      <c r="T487" s="67" t="str">
        <f>IF(R487="","",IF(S487="","",IF(S489="","",IF((R487*S489+S487)/S489=((B487*C489+C487)/C489)/((E487*F489+F487)/F489),"J","L"))))</f>
        <v/>
      </c>
      <c r="U487" s="16" t="str">
        <f>IF(T487="","",IF(T487="J",1,""))</f>
        <v/>
      </c>
    </row>
    <row r="488" spans="1:21" ht="1.5" customHeight="1">
      <c r="B488" s="366"/>
      <c r="C488" s="48"/>
      <c r="E488" s="366"/>
      <c r="F488" s="48"/>
      <c r="H488" s="48"/>
      <c r="J488" s="48"/>
      <c r="L488" s="48"/>
      <c r="N488" s="48"/>
      <c r="O488" s="53"/>
      <c r="P488" s="97"/>
      <c r="Q488" s="90"/>
      <c r="R488" s="369"/>
      <c r="S488" s="97"/>
    </row>
    <row r="489" spans="1:21" ht="22.5">
      <c r="B489" s="366"/>
      <c r="C489" s="47">
        <v>4</v>
      </c>
      <c r="E489" s="366"/>
      <c r="F489" s="47">
        <v>3</v>
      </c>
      <c r="H489" s="52"/>
      <c r="J489" s="52"/>
      <c r="L489" s="52"/>
      <c r="N489" s="52"/>
      <c r="O489" s="53"/>
      <c r="P489" s="93"/>
      <c r="Q489" s="90"/>
      <c r="R489" s="369"/>
      <c r="S489" s="93"/>
    </row>
    <row r="490" spans="1:21" ht="15" customHeight="1">
      <c r="C490" s="41"/>
      <c r="H490" s="80" t="str">
        <f>IF(H487="","",IF(H489="","",IF(H487/H489=(B487*C489+C487)/C489,"J","L")))</f>
        <v/>
      </c>
      <c r="J490" s="80" t="str">
        <f>IF(J487="","",IF(J489="","",IF(J487/J489=(E487*F489+F487)/F489,"J","L")))</f>
        <v/>
      </c>
      <c r="M490" s="53" t="e">
        <f>IF(M487/M489=(F487+I487)/I489,"J","L")</f>
        <v>#DIV/0!</v>
      </c>
      <c r="N490" s="85"/>
      <c r="P490" s="64" t="str">
        <f>IF(P487="","",IF(P489="","",IF(S489="","",IF(P487/P489=((B487*C489+C487)/C489)/((E487*F489+F487)/F489),"J","L"))))</f>
        <v/>
      </c>
    </row>
    <row r="491" spans="1:21" ht="22.5">
      <c r="C491" s="41"/>
      <c r="G491" s="53"/>
      <c r="I491" s="53"/>
      <c r="K491" s="53"/>
      <c r="L491" s="64" t="str">
        <f>IF(L489="","",IF(L489=H489,"J","L"))</f>
        <v/>
      </c>
      <c r="N491" s="64" t="str">
        <f>IF(N489="","",IF(N489=J487,"J","L"))</f>
        <v/>
      </c>
      <c r="Q491" s="54"/>
    </row>
    <row r="492" spans="1:21" s="3" customFormat="1" ht="12" customHeight="1">
      <c r="C492" s="73"/>
      <c r="G492" s="83"/>
      <c r="H492" s="81"/>
      <c r="I492" s="83"/>
      <c r="J492" s="81"/>
      <c r="K492" s="83"/>
      <c r="N492" s="83"/>
      <c r="Q492" s="84"/>
    </row>
    <row r="493" spans="1:21" ht="22.5">
      <c r="C493" s="41"/>
      <c r="L493" s="64" t="str">
        <f>IF(L495="","",IF(L495=H495,"J","L"))</f>
        <v/>
      </c>
      <c r="N493" s="64" t="str">
        <f>IF(N495="","",IF(N495=J497,"J","L"))</f>
        <v/>
      </c>
    </row>
    <row r="494" spans="1:21" ht="16.5" customHeight="1">
      <c r="C494" s="41"/>
      <c r="L494" s="85"/>
    </row>
    <row r="495" spans="1:21" ht="22.5">
      <c r="A495" s="40" t="s">
        <v>56</v>
      </c>
      <c r="B495" s="366">
        <v>3</v>
      </c>
      <c r="C495" s="47">
        <v>3</v>
      </c>
      <c r="E495" s="366">
        <v>2</v>
      </c>
      <c r="F495" s="47">
        <v>2</v>
      </c>
      <c r="H495" s="52"/>
      <c r="J495" s="52"/>
      <c r="L495" s="52"/>
      <c r="M495" s="53"/>
      <c r="N495" s="52"/>
      <c r="O495" s="63"/>
      <c r="P495" s="93"/>
      <c r="Q495" s="67"/>
      <c r="R495" s="369"/>
      <c r="S495" s="93"/>
      <c r="T495" s="67" t="str">
        <f>IF(R495="","",IF(S495="","",IF(S497="","",IF((R495*S497+S495)/S497=((B495*C497+C495)/C497)/((E495*F497+F495)/F497),"J","L"))))</f>
        <v/>
      </c>
      <c r="U495" s="16" t="str">
        <f>IF(T495="","",IF(T495="J",1,""))</f>
        <v/>
      </c>
    </row>
    <row r="496" spans="1:21" ht="1.5" customHeight="1">
      <c r="B496" s="366"/>
      <c r="C496" s="48"/>
      <c r="E496" s="366"/>
      <c r="F496" s="48"/>
      <c r="H496" s="48"/>
      <c r="J496" s="48"/>
      <c r="L496" s="48"/>
      <c r="N496" s="48"/>
      <c r="O496" s="53"/>
      <c r="P496" s="97"/>
      <c r="Q496" s="90"/>
      <c r="R496" s="369"/>
      <c r="S496" s="97"/>
    </row>
    <row r="497" spans="1:21" ht="22.5">
      <c r="B497" s="366"/>
      <c r="C497" s="47">
        <v>7</v>
      </c>
      <c r="E497" s="366"/>
      <c r="F497" s="47">
        <v>3</v>
      </c>
      <c r="H497" s="52"/>
      <c r="J497" s="52"/>
      <c r="L497" s="52"/>
      <c r="N497" s="52"/>
      <c r="O497" s="53"/>
      <c r="P497" s="93"/>
      <c r="Q497" s="90"/>
      <c r="R497" s="369"/>
      <c r="S497" s="93"/>
    </row>
    <row r="498" spans="1:21" ht="15" customHeight="1">
      <c r="C498" s="41"/>
      <c r="H498" s="80" t="str">
        <f>IF(H495="","",IF(H497="","",IF(H495/H497=(B495*C497+C495)/C497,"J","L")))</f>
        <v/>
      </c>
      <c r="J498" s="80" t="str">
        <f>IF(J495="","",IF(J497="","",IF(J495/J497=(E495*F497+F495)/F497,"J","L")))</f>
        <v/>
      </c>
      <c r="M498" s="53" t="e">
        <f>IF(M495/M497=(F495+I495)/I497,"J","L")</f>
        <v>#DIV/0!</v>
      </c>
      <c r="N498" s="85"/>
      <c r="P498" s="64" t="str">
        <f>IF(P495="","",IF(P497="","",IF(S497="","",IF(P495/P497=((B495*C497+C495)/C497)/((E495*F497+F495)/F497),"J","L"))))</f>
        <v/>
      </c>
    </row>
    <row r="499" spans="1:21" ht="22.5">
      <c r="C499" s="41"/>
      <c r="G499" s="53"/>
      <c r="I499" s="53"/>
      <c r="K499" s="53"/>
      <c r="L499" s="64" t="str">
        <f>IF(L497="","",IF(L497=H497,"J","L"))</f>
        <v/>
      </c>
      <c r="N499" s="64" t="str">
        <f>IF(N497="","",IF(N497=J495,"J","L"))</f>
        <v/>
      </c>
      <c r="Q499" s="54"/>
    </row>
    <row r="500" spans="1:21" s="3" customFormat="1" ht="12" customHeight="1">
      <c r="C500" s="73"/>
      <c r="G500" s="83"/>
      <c r="H500" s="81"/>
      <c r="I500" s="83"/>
      <c r="J500" s="81"/>
      <c r="K500" s="83"/>
      <c r="N500" s="83"/>
      <c r="Q500" s="84"/>
    </row>
    <row r="501" spans="1:21" ht="22.5">
      <c r="C501" s="41"/>
      <c r="L501" s="64" t="str">
        <f>IF(L503="","",IF(L503=H503,"J","L"))</f>
        <v/>
      </c>
      <c r="N501" s="64" t="str">
        <f>IF(N503="","",IF(N503=J505,"J","L"))</f>
        <v/>
      </c>
    </row>
    <row r="502" spans="1:21" ht="16.5" customHeight="1">
      <c r="C502" s="41"/>
      <c r="L502" s="85"/>
    </row>
    <row r="503" spans="1:21" ht="22.5">
      <c r="A503" s="40" t="s">
        <v>57</v>
      </c>
      <c r="B503" s="366">
        <v>4</v>
      </c>
      <c r="C503" s="47">
        <v>1</v>
      </c>
      <c r="E503" s="366">
        <v>1</v>
      </c>
      <c r="F503" s="47">
        <v>1</v>
      </c>
      <c r="H503" s="52"/>
      <c r="J503" s="52"/>
      <c r="L503" s="52"/>
      <c r="M503" s="53"/>
      <c r="N503" s="52"/>
      <c r="O503" s="63"/>
      <c r="P503" s="93"/>
      <c r="Q503" s="67"/>
      <c r="R503" s="369"/>
      <c r="S503" s="93"/>
      <c r="T503" s="67" t="str">
        <f>IF(R503="","",IF(S503="","",IF(S505="","",IF((R503*S505+S503)/S505=((B503*C505+C503)/C505)/((E503*F505+F503)/F505),"J","L"))))</f>
        <v/>
      </c>
      <c r="U503" s="16" t="str">
        <f>IF(T503="","",IF(T503="J",1,""))</f>
        <v/>
      </c>
    </row>
    <row r="504" spans="1:21" ht="1.5" customHeight="1">
      <c r="B504" s="366"/>
      <c r="C504" s="48"/>
      <c r="E504" s="366"/>
      <c r="F504" s="48"/>
      <c r="H504" s="48"/>
      <c r="J504" s="48"/>
      <c r="L504" s="48"/>
      <c r="N504" s="48"/>
      <c r="O504" s="53"/>
      <c r="P504" s="97"/>
      <c r="Q504" s="90"/>
      <c r="R504" s="369"/>
      <c r="S504" s="97"/>
    </row>
    <row r="505" spans="1:21" ht="22.5">
      <c r="B505" s="366"/>
      <c r="C505" s="47">
        <v>5</v>
      </c>
      <c r="E505" s="366"/>
      <c r="F505" s="47">
        <v>6</v>
      </c>
      <c r="H505" s="52"/>
      <c r="J505" s="52"/>
      <c r="L505" s="52"/>
      <c r="N505" s="52"/>
      <c r="O505" s="53"/>
      <c r="P505" s="93"/>
      <c r="Q505" s="90"/>
      <c r="R505" s="369"/>
      <c r="S505" s="93"/>
    </row>
    <row r="506" spans="1:21" ht="15" customHeight="1">
      <c r="C506" s="41"/>
      <c r="H506" s="80" t="str">
        <f>IF(H503="","",IF(H505="","",IF(H503/H505=(B503*C505+C503)/C505,"J","L")))</f>
        <v/>
      </c>
      <c r="J506" s="80" t="str">
        <f>IF(J503="","",IF(J505="","",IF(J503/J505=(E503*F505+F503)/F505,"J","L")))</f>
        <v/>
      </c>
      <c r="M506" s="53" t="e">
        <f>IF(M503/M505=(F503+I503)/I505,"J","L")</f>
        <v>#DIV/0!</v>
      </c>
      <c r="N506" s="85"/>
      <c r="P506" s="64" t="str">
        <f>IF(P503="","",IF(P505="","",IF(S505="","",IF(P503/P505=((B503*C505+C503)/C505)/((E503*F505+F503)/F505),"J","L"))))</f>
        <v/>
      </c>
    </row>
    <row r="507" spans="1:21" ht="22.5">
      <c r="C507" s="41"/>
      <c r="G507" s="53"/>
      <c r="I507" s="53"/>
      <c r="K507" s="53"/>
      <c r="L507" s="64" t="str">
        <f>IF(L505="","",IF(L505=H505,"J","L"))</f>
        <v/>
      </c>
      <c r="N507" s="64" t="str">
        <f>IF(N505="","",IF(N505=J503,"J","L"))</f>
        <v/>
      </c>
      <c r="Q507" s="54"/>
    </row>
    <row r="508" spans="1:21" ht="22.5">
      <c r="C508" s="41"/>
      <c r="G508" s="53"/>
      <c r="I508" s="53"/>
      <c r="K508" s="53"/>
      <c r="L508" s="64"/>
      <c r="N508" s="64"/>
      <c r="Q508" s="54"/>
    </row>
    <row r="509" spans="1:21" s="3" customFormat="1" ht="12" customHeight="1">
      <c r="C509" s="73"/>
      <c r="G509" s="83"/>
      <c r="H509" s="81"/>
      <c r="I509" s="83"/>
      <c r="J509" s="81"/>
      <c r="K509" s="83"/>
      <c r="N509" s="83"/>
      <c r="Q509" s="84"/>
    </row>
    <row r="510" spans="1:21" ht="22.5">
      <c r="C510" s="41"/>
      <c r="L510" s="64" t="str">
        <f>IF(L512="","",IF(L512=H512,"J","L"))</f>
        <v/>
      </c>
      <c r="N510" s="64" t="str">
        <f>IF(N512="","",IF(N512=J514,"J","L"))</f>
        <v/>
      </c>
    </row>
    <row r="511" spans="1:21" ht="16.5" customHeight="1">
      <c r="C511" s="41"/>
      <c r="N511" s="85"/>
    </row>
    <row r="512" spans="1:21" ht="22.5">
      <c r="A512" s="40" t="s">
        <v>80</v>
      </c>
      <c r="B512" s="366">
        <v>1</v>
      </c>
      <c r="C512" s="47">
        <v>1</v>
      </c>
      <c r="E512" s="366">
        <v>2</v>
      </c>
      <c r="F512" s="47">
        <v>3</v>
      </c>
      <c r="H512" s="52"/>
      <c r="J512" s="52"/>
      <c r="L512" s="52"/>
      <c r="M512" s="53"/>
      <c r="N512" s="52"/>
      <c r="O512" s="63"/>
      <c r="P512" s="93"/>
      <c r="Q512" s="64" t="str">
        <f>IF(P512="","",IF(P514="","",IF(P512/P514=((B512*C514+C512)/C514)/((E512*F514+F512)/F514),"J","L")))</f>
        <v/>
      </c>
      <c r="R512" s="67"/>
      <c r="S512" s="67"/>
      <c r="U512" s="16" t="str">
        <f>IF(Q512="","",IF(Q512="J",1,""))</f>
        <v/>
      </c>
    </row>
    <row r="513" spans="1:21" ht="1.5" customHeight="1">
      <c r="B513" s="366"/>
      <c r="C513" s="48"/>
      <c r="E513" s="366"/>
      <c r="F513" s="48"/>
      <c r="H513" s="48"/>
      <c r="J513" s="48"/>
      <c r="L513" s="48"/>
      <c r="N513" s="48"/>
      <c r="O513" s="53"/>
      <c r="P513" s="97"/>
      <c r="Q513" s="90"/>
      <c r="R513" s="90"/>
      <c r="S513" s="90"/>
    </row>
    <row r="514" spans="1:21" ht="22.5">
      <c r="B514" s="366"/>
      <c r="C514" s="47">
        <v>2</v>
      </c>
      <c r="E514" s="366"/>
      <c r="F514" s="47">
        <v>4</v>
      </c>
      <c r="H514" s="52"/>
      <c r="J514" s="52"/>
      <c r="L514" s="52"/>
      <c r="N514" s="52"/>
      <c r="O514" s="53"/>
      <c r="P514" s="93"/>
      <c r="Q514" s="90"/>
      <c r="R514" s="90"/>
      <c r="S514" s="90"/>
    </row>
    <row r="515" spans="1:21" ht="15" customHeight="1">
      <c r="C515" s="41"/>
      <c r="H515" s="80" t="str">
        <f>IF(H512="","",IF(H514="","",IF(H512/H514=(B512*C514+C512)/C514,"J","L")))</f>
        <v/>
      </c>
      <c r="J515" s="80" t="str">
        <f>IF(J512="","",IF(J514="","",IF(J512/J514=(E512*F514+F512)/F514,"J","L")))</f>
        <v/>
      </c>
      <c r="L515" s="85"/>
      <c r="M515" s="53" t="e">
        <f>IF(M512/M514=(F512+I512)/I514,"J","L")</f>
        <v>#DIV/0!</v>
      </c>
    </row>
    <row r="516" spans="1:21" ht="22.5">
      <c r="C516" s="41"/>
      <c r="G516" s="53"/>
      <c r="I516" s="53"/>
      <c r="K516" s="53"/>
      <c r="L516" s="64" t="str">
        <f>IF(L514="","",IF(L514=H514,"J","L"))</f>
        <v/>
      </c>
      <c r="N516" s="64" t="str">
        <f>IF(N514="","",IF(N514=J512,"J","L"))</f>
        <v/>
      </c>
      <c r="Q516" s="54"/>
    </row>
    <row r="517" spans="1:21" s="3" customFormat="1" ht="12" customHeight="1">
      <c r="C517" s="73"/>
      <c r="G517" s="83"/>
      <c r="H517" s="81"/>
      <c r="I517" s="83"/>
      <c r="J517" s="81"/>
      <c r="K517" s="83"/>
      <c r="N517" s="83"/>
      <c r="Q517" s="84"/>
    </row>
    <row r="518" spans="1:21" ht="22.5">
      <c r="C518" s="41"/>
      <c r="L518" s="64" t="str">
        <f>IF(L520="","",IF(L520=H520,"J","L"))</f>
        <v/>
      </c>
      <c r="N518" s="64" t="str">
        <f>IF(N520="","",IF(N520=J522,"J","L"))</f>
        <v/>
      </c>
    </row>
    <row r="519" spans="1:21" ht="16.5" customHeight="1">
      <c r="C519" s="41"/>
      <c r="L519" s="85"/>
      <c r="N519" s="85"/>
    </row>
    <row r="520" spans="1:21" ht="22.5">
      <c r="A520" s="40" t="s">
        <v>81</v>
      </c>
      <c r="B520" s="366">
        <v>2</v>
      </c>
      <c r="C520" s="47">
        <v>1</v>
      </c>
      <c r="E520" s="366">
        <v>4</v>
      </c>
      <c r="F520" s="47">
        <v>1</v>
      </c>
      <c r="H520" s="52"/>
      <c r="J520" s="52"/>
      <c r="L520" s="52"/>
      <c r="M520" s="53"/>
      <c r="N520" s="52"/>
      <c r="O520" s="63"/>
      <c r="P520" s="93"/>
      <c r="Q520" s="64" t="str">
        <f>IF(P520="","",IF(P522="","",IF(P520/P522=((B520*C522+C520)/C522)/((E520*F522+F520)/F522),"J","L")))</f>
        <v/>
      </c>
      <c r="R520" s="67"/>
      <c r="S520" s="67"/>
      <c r="U520" s="16" t="str">
        <f>IF(Q520="","",IF(Q520="J",1,""))</f>
        <v/>
      </c>
    </row>
    <row r="521" spans="1:21" ht="1.5" customHeight="1">
      <c r="B521" s="366"/>
      <c r="C521" s="48"/>
      <c r="E521" s="366"/>
      <c r="F521" s="48"/>
      <c r="H521" s="48"/>
      <c r="J521" s="48"/>
      <c r="L521" s="48"/>
      <c r="N521" s="48"/>
      <c r="O521" s="53"/>
      <c r="P521" s="97"/>
      <c r="Q521" s="90"/>
      <c r="R521" s="90"/>
      <c r="S521" s="90"/>
    </row>
    <row r="522" spans="1:21" ht="22.5">
      <c r="B522" s="366"/>
      <c r="C522" s="47">
        <v>4</v>
      </c>
      <c r="E522" s="366"/>
      <c r="F522" s="47">
        <v>2</v>
      </c>
      <c r="H522" s="52"/>
      <c r="J522" s="52"/>
      <c r="L522" s="52"/>
      <c r="N522" s="52"/>
      <c r="O522" s="53"/>
      <c r="P522" s="93"/>
      <c r="Q522" s="90"/>
      <c r="R522" s="90"/>
      <c r="S522" s="90"/>
    </row>
    <row r="523" spans="1:21" ht="15" customHeight="1">
      <c r="C523" s="41"/>
      <c r="H523" s="80" t="str">
        <f>IF(H520="","",IF(H522="","",IF(H520/H522=(B520*C522+C520)/C522,"J","L")))</f>
        <v/>
      </c>
      <c r="J523" s="80" t="str">
        <f>IF(J520="","",IF(J522="","",IF(J520/J522=(E520*F522+F520)/F522,"J","L")))</f>
        <v/>
      </c>
      <c r="L523" s="85"/>
      <c r="M523" s="53" t="e">
        <f>IF(M520/M522=(F520+I520)/I522,"J","L")</f>
        <v>#DIV/0!</v>
      </c>
      <c r="N523" s="85"/>
    </row>
    <row r="524" spans="1:21" ht="22.5">
      <c r="C524" s="41"/>
      <c r="G524" s="53"/>
      <c r="I524" s="53"/>
      <c r="K524" s="53"/>
      <c r="L524" s="64" t="str">
        <f>IF(L522="","",IF(L522=H522,"J","L"))</f>
        <v/>
      </c>
      <c r="N524" s="64" t="str">
        <f>IF(N522="","",IF(N522=J520,"J","L"))</f>
        <v/>
      </c>
      <c r="Q524" s="54"/>
    </row>
    <row r="525" spans="1:21" s="3" customFormat="1" ht="12" customHeight="1">
      <c r="C525" s="73"/>
      <c r="G525" s="83"/>
      <c r="H525" s="81"/>
      <c r="I525" s="83"/>
      <c r="J525" s="81"/>
      <c r="K525" s="83"/>
      <c r="N525" s="83"/>
      <c r="Q525" s="84"/>
    </row>
    <row r="526" spans="1:21" s="3" customFormat="1" ht="12" customHeight="1">
      <c r="C526" s="73"/>
      <c r="G526" s="83"/>
      <c r="H526" s="81"/>
      <c r="I526" s="83"/>
      <c r="J526" s="81"/>
      <c r="K526" s="83"/>
      <c r="N526" s="83"/>
      <c r="Q526" s="84"/>
    </row>
    <row r="527" spans="1:21" s="3" customFormat="1" ht="12" customHeight="1">
      <c r="C527" s="73"/>
      <c r="G527" s="83"/>
      <c r="H527" s="81"/>
      <c r="I527" s="83"/>
      <c r="J527" s="81"/>
      <c r="K527" s="83"/>
      <c r="N527" s="83"/>
      <c r="Q527" s="84"/>
    </row>
    <row r="528" spans="1:21" s="3" customFormat="1" ht="12" customHeight="1">
      <c r="C528" s="73"/>
      <c r="G528" s="83"/>
      <c r="H528" s="81"/>
      <c r="I528" s="83"/>
      <c r="J528" s="81"/>
      <c r="K528" s="83"/>
      <c r="N528" s="83"/>
      <c r="Q528" s="84"/>
    </row>
    <row r="529" spans="1:25" ht="30.75" customHeight="1">
      <c r="F529" s="46"/>
      <c r="K529" s="56">
        <f>SUM(U429:U520)</f>
        <v>0</v>
      </c>
      <c r="L529" s="55" t="s">
        <v>85</v>
      </c>
    </row>
    <row r="531" spans="1:25">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row>
  </sheetData>
  <sheetProtection password="C613" sheet="1" objects="1" scenarios="1"/>
  <mergeCells count="138">
    <mergeCell ref="R422:R424"/>
    <mergeCell ref="Q206:Q207"/>
    <mergeCell ref="D120:D121"/>
    <mergeCell ref="B154:B155"/>
    <mergeCell ref="F154:F155"/>
    <mergeCell ref="L154:L155"/>
    <mergeCell ref="B264:B265"/>
    <mergeCell ref="E264:E265"/>
    <mergeCell ref="B206:B207"/>
    <mergeCell ref="D206:D207"/>
    <mergeCell ref="G206:G207"/>
    <mergeCell ref="K206:K207"/>
    <mergeCell ref="F166:F167"/>
    <mergeCell ref="L166:L167"/>
    <mergeCell ref="Q221:Q222"/>
    <mergeCell ref="G213:G214"/>
    <mergeCell ref="K213:K214"/>
    <mergeCell ref="B213:B214"/>
    <mergeCell ref="D213:D214"/>
    <mergeCell ref="Q229:Q230"/>
    <mergeCell ref="B237:B238"/>
    <mergeCell ref="D237:D238"/>
    <mergeCell ref="G237:G238"/>
    <mergeCell ref="K237:K238"/>
    <mergeCell ref="Q237:Q238"/>
    <mergeCell ref="D352:D353"/>
    <mergeCell ref="D346:D347"/>
    <mergeCell ref="D333:D334"/>
    <mergeCell ref="B310:B311"/>
    <mergeCell ref="E310:E311"/>
    <mergeCell ref="E520:E522"/>
    <mergeCell ref="B520:B522"/>
    <mergeCell ref="E429:E431"/>
    <mergeCell ref="B437:B439"/>
    <mergeCell ref="E437:E439"/>
    <mergeCell ref="B512:B514"/>
    <mergeCell ref="E512:E514"/>
    <mergeCell ref="B429:B431"/>
    <mergeCell ref="B463:B465"/>
    <mergeCell ref="E463:E465"/>
    <mergeCell ref="B366:B368"/>
    <mergeCell ref="E454:E456"/>
    <mergeCell ref="B445:B447"/>
    <mergeCell ref="B454:B456"/>
    <mergeCell ref="B393:B395"/>
    <mergeCell ref="B403:B405"/>
    <mergeCell ref="D328:D329"/>
    <mergeCell ref="B422:B424"/>
    <mergeCell ref="E422:E424"/>
    <mergeCell ref="L55:L56"/>
    <mergeCell ref="L184:L185"/>
    <mergeCell ref="F184:F185"/>
    <mergeCell ref="B184:B185"/>
    <mergeCell ref="L178:L179"/>
    <mergeCell ref="F178:F179"/>
    <mergeCell ref="L60:L61"/>
    <mergeCell ref="L65:L66"/>
    <mergeCell ref="L70:L71"/>
    <mergeCell ref="L95:L96"/>
    <mergeCell ref="D125:D126"/>
    <mergeCell ref="D130:D131"/>
    <mergeCell ref="D140:D141"/>
    <mergeCell ref="D135:D136"/>
    <mergeCell ref="D145:D146"/>
    <mergeCell ref="B160:B161"/>
    <mergeCell ref="L75:L76"/>
    <mergeCell ref="L85:L86"/>
    <mergeCell ref="B172:B173"/>
    <mergeCell ref="F172:F173"/>
    <mergeCell ref="L172:L173"/>
    <mergeCell ref="L80:L81"/>
    <mergeCell ref="L100:L101"/>
    <mergeCell ref="B166:B167"/>
    <mergeCell ref="R463:R465"/>
    <mergeCell ref="F160:F161"/>
    <mergeCell ref="L160:L161"/>
    <mergeCell ref="B178:B179"/>
    <mergeCell ref="R454:R456"/>
    <mergeCell ref="R429:R431"/>
    <mergeCell ref="R437:R439"/>
    <mergeCell ref="R445:R447"/>
    <mergeCell ref="M393:M395"/>
    <mergeCell ref="M403:M405"/>
    <mergeCell ref="E445:E447"/>
    <mergeCell ref="M383:M385"/>
    <mergeCell ref="B383:B385"/>
    <mergeCell ref="D339:D340"/>
    <mergeCell ref="D359:D360"/>
    <mergeCell ref="M310:M311"/>
    <mergeCell ref="M366:M368"/>
    <mergeCell ref="M374:M376"/>
    <mergeCell ref="B374:B376"/>
    <mergeCell ref="Q213:Q214"/>
    <mergeCell ref="B221:B222"/>
    <mergeCell ref="D221:D222"/>
    <mergeCell ref="G221:G222"/>
    <mergeCell ref="K221:K222"/>
    <mergeCell ref="R495:R497"/>
    <mergeCell ref="E495:E497"/>
    <mergeCell ref="B495:B497"/>
    <mergeCell ref="R503:R505"/>
    <mergeCell ref="E503:E505"/>
    <mergeCell ref="B503:B505"/>
    <mergeCell ref="B471:B473"/>
    <mergeCell ref="E471:E473"/>
    <mergeCell ref="R471:R473"/>
    <mergeCell ref="R487:R489"/>
    <mergeCell ref="E487:E489"/>
    <mergeCell ref="B487:B489"/>
    <mergeCell ref="R479:R481"/>
    <mergeCell ref="E479:E481"/>
    <mergeCell ref="B479:B481"/>
    <mergeCell ref="B229:B230"/>
    <mergeCell ref="D229:D230"/>
    <mergeCell ref="G229:G230"/>
    <mergeCell ref="K229:K230"/>
    <mergeCell ref="Q245:Q246"/>
    <mergeCell ref="B253:B254"/>
    <mergeCell ref="D253:D254"/>
    <mergeCell ref="G253:G254"/>
    <mergeCell ref="K253:K254"/>
    <mergeCell ref="B245:B246"/>
    <mergeCell ref="D245:D246"/>
    <mergeCell ref="G245:G246"/>
    <mergeCell ref="K245:K246"/>
    <mergeCell ref="B294:B295"/>
    <mergeCell ref="E294:E295"/>
    <mergeCell ref="M294:M295"/>
    <mergeCell ref="M302:M303"/>
    <mergeCell ref="E302:E303"/>
    <mergeCell ref="B302:B303"/>
    <mergeCell ref="E286:E287"/>
    <mergeCell ref="M286:M287"/>
    <mergeCell ref="B270:B271"/>
    <mergeCell ref="E270:E271"/>
    <mergeCell ref="B278:B279"/>
    <mergeCell ref="E278:E279"/>
    <mergeCell ref="B286:B287"/>
  </mergeCells>
  <phoneticPr fontId="0" type="noConversion"/>
  <hyperlinks>
    <hyperlink ref="B10:Q10" location="'Διαίρεση κλασμάτων με αντιστροφ'!G25" display="α) ΚΛΑΣΜΑ ÷ ΚΛΑΣΜΑ"/>
    <hyperlink ref="B11:Q11" location="'Διαίρεση κλασμάτων με αντιστροφ'!F125" display="β) ΚΛΑΣΜΑ ÷ ΑΚΕΡΑΙΟ ή ΑΚΕΡΑΙΟ ÷ ΚΛΑΣΜΑ"/>
    <hyperlink ref="B12:Q12" location="'Διαίρεση κλασμάτων με αντιστροφ'!G213" display="γ) ΑΚΕΡΑΙΟΣ ÷ ΜΙΚΤΟΣ Ή ΜΙΚΤΟΣ ÷ ΑΚΕΡΑΙΟΣ"/>
    <hyperlink ref="B13:Q13" location="'Διαίρεση κλασμάτων με αντιστροφ'!G333" display="δ) ΚΛΑΣΜΑ ÷ ΜΙΚΤΟ ή ΜΙΚΤΟ ÷ ΚΛΑΣΜΑ"/>
    <hyperlink ref="B14:Q14" location="'Διαίρεση κλασμάτων με αντιστροφ'!H429" display="ε) ΜΙΚΤΟ ÷ ΜΙΚΤΟ"/>
  </hyperlinks>
  <pageMargins left="0.75" right="0.75" top="1" bottom="1" header="0.5" footer="0.5"/>
  <pageSetup paperSize="9"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dimension ref="A1:PR327"/>
  <sheetViews>
    <sheetView workbookViewId="0"/>
  </sheetViews>
  <sheetFormatPr defaultRowHeight="15"/>
  <cols>
    <col min="1" max="1" width="4.25" style="16" customWidth="1"/>
    <col min="2" max="2" width="5.5" style="16" customWidth="1"/>
    <col min="3" max="3" width="5.25" style="16" customWidth="1"/>
    <col min="4" max="5" width="4.375" style="16" customWidth="1"/>
    <col min="6" max="6" width="4.25" style="16" customWidth="1"/>
    <col min="7" max="7" width="4.625" style="16" customWidth="1"/>
    <col min="8" max="8" width="4.25" style="16" customWidth="1"/>
    <col min="9" max="9" width="3.875" style="16" customWidth="1"/>
    <col min="10" max="10" width="4.125" style="16" customWidth="1"/>
    <col min="11" max="11" width="4.5" style="16" customWidth="1"/>
    <col min="12" max="12" width="3.875" style="16" customWidth="1"/>
    <col min="13" max="14" width="4" style="16" customWidth="1"/>
    <col min="15" max="15" width="3.875" style="16" customWidth="1"/>
    <col min="16" max="16" width="4.25" style="16" customWidth="1"/>
    <col min="17" max="17" width="3.875" style="16" customWidth="1"/>
    <col min="18" max="18" width="4.625" style="16" customWidth="1"/>
    <col min="19" max="20" width="10.75" style="16" customWidth="1"/>
    <col min="21" max="16384" width="9" style="16"/>
  </cols>
  <sheetData>
    <row r="1" spans="1:22" ht="109.5" customHeight="1">
      <c r="A1" s="39"/>
      <c r="B1" s="39"/>
      <c r="C1" s="39"/>
      <c r="D1" s="39"/>
      <c r="E1" s="39"/>
      <c r="F1" s="39"/>
      <c r="G1" s="39"/>
      <c r="H1" s="39"/>
      <c r="I1" s="39"/>
      <c r="J1" s="39"/>
      <c r="K1" s="39"/>
      <c r="L1" s="39"/>
      <c r="M1" s="39"/>
      <c r="N1" s="39"/>
      <c r="O1" s="39"/>
      <c r="P1" s="39"/>
      <c r="Q1" s="39"/>
      <c r="R1" s="39"/>
      <c r="S1" s="39"/>
      <c r="T1" s="39"/>
      <c r="U1" s="39"/>
      <c r="V1" s="39"/>
    </row>
    <row r="2" spans="1:22" s="40" customFormat="1" ht="19.5">
      <c r="B2" s="40" t="s">
        <v>211</v>
      </c>
    </row>
    <row r="3" spans="1:22" s="40" customFormat="1" ht="19.5">
      <c r="B3" s="40" t="s">
        <v>212</v>
      </c>
    </row>
    <row r="4" spans="1:22" s="40" customFormat="1" ht="19.5">
      <c r="B4" s="40" t="s">
        <v>213</v>
      </c>
    </row>
    <row r="5" spans="1:22" s="40" customFormat="1" ht="19.5">
      <c r="B5" s="40" t="s">
        <v>206</v>
      </c>
    </row>
    <row r="6" spans="1:22" s="40" customFormat="1" ht="19.5">
      <c r="B6" s="40" t="s">
        <v>207</v>
      </c>
    </row>
    <row r="7" spans="1:22" s="40" customFormat="1" ht="19.5">
      <c r="B7" s="40" t="s">
        <v>208</v>
      </c>
    </row>
    <row r="8" spans="1:22" s="40" customFormat="1" ht="24.75">
      <c r="B8" s="304" t="s">
        <v>230</v>
      </c>
      <c r="C8" s="105"/>
      <c r="D8" s="105"/>
      <c r="E8" s="105"/>
      <c r="F8" s="105"/>
      <c r="G8" s="105"/>
      <c r="H8" s="105"/>
      <c r="I8" s="105"/>
      <c r="J8" s="105"/>
      <c r="K8" s="105"/>
      <c r="L8" s="105"/>
      <c r="M8" s="105"/>
      <c r="N8" s="105"/>
      <c r="O8" s="105"/>
      <c r="P8" s="105"/>
      <c r="Q8" s="106"/>
    </row>
    <row r="9" spans="1:22" s="40" customFormat="1" ht="24.75">
      <c r="B9" s="299" t="s">
        <v>228</v>
      </c>
      <c r="C9" s="299"/>
      <c r="D9" s="299"/>
      <c r="E9" s="299"/>
      <c r="F9" s="299"/>
      <c r="G9" s="299"/>
      <c r="H9" s="299"/>
      <c r="I9" s="299"/>
      <c r="J9" s="299"/>
      <c r="K9" s="299"/>
      <c r="L9" s="299"/>
      <c r="M9" s="299"/>
      <c r="N9" s="299"/>
      <c r="O9" s="299"/>
      <c r="P9" s="299"/>
      <c r="Q9" s="299"/>
    </row>
    <row r="10" spans="1:22" s="40" customFormat="1" ht="24.75">
      <c r="B10" s="300" t="s">
        <v>229</v>
      </c>
      <c r="C10" s="300"/>
      <c r="D10" s="300"/>
      <c r="E10" s="300"/>
      <c r="F10" s="300"/>
      <c r="G10" s="300"/>
      <c r="H10" s="300"/>
      <c r="I10" s="300"/>
      <c r="J10" s="300"/>
      <c r="K10" s="301"/>
      <c r="L10" s="301"/>
      <c r="M10" s="301"/>
      <c r="N10" s="301"/>
      <c r="O10" s="301"/>
      <c r="P10" s="302"/>
      <c r="Q10" s="303"/>
    </row>
    <row r="11" spans="1:22" s="40" customFormat="1" ht="24.75">
      <c r="B11" s="334" t="s">
        <v>245</v>
      </c>
      <c r="C11" s="334"/>
      <c r="D11" s="334"/>
      <c r="E11" s="334"/>
      <c r="F11" s="334"/>
      <c r="G11" s="334"/>
      <c r="H11" s="334"/>
      <c r="I11" s="334"/>
      <c r="J11" s="334"/>
      <c r="K11" s="334"/>
      <c r="L11" s="334"/>
      <c r="M11" s="334"/>
      <c r="N11" s="334"/>
      <c r="O11" s="334"/>
      <c r="P11" s="334"/>
      <c r="Q11" s="334"/>
    </row>
    <row r="12" spans="1:22" s="40" customFormat="1" ht="24.75">
      <c r="B12" s="343" t="s">
        <v>246</v>
      </c>
      <c r="C12" s="343"/>
      <c r="D12" s="343"/>
      <c r="E12" s="343"/>
      <c r="F12" s="343"/>
      <c r="G12" s="343"/>
      <c r="H12" s="343"/>
      <c r="I12" s="343"/>
      <c r="J12" s="343"/>
      <c r="K12" s="343"/>
      <c r="L12" s="343"/>
      <c r="M12" s="343"/>
      <c r="N12" s="343"/>
      <c r="O12" s="343"/>
      <c r="P12" s="343"/>
      <c r="Q12" s="343"/>
    </row>
    <row r="13" spans="1:22" s="40" customFormat="1" ht="19.5"/>
    <row r="14" spans="1:22" s="40" customFormat="1" ht="19.5">
      <c r="B14" s="40" t="s">
        <v>215</v>
      </c>
    </row>
    <row r="15" spans="1:22" s="40" customFormat="1" ht="19.5"/>
    <row r="16" spans="1:22" s="40" customFormat="1" ht="102" customHeight="1"/>
    <row r="17" spans="1:21" s="40" customFormat="1" ht="31.5" customHeight="1">
      <c r="B17" s="40" t="s">
        <v>214</v>
      </c>
    </row>
    <row r="18" spans="1:21" s="40" customFormat="1" ht="40.5" customHeight="1"/>
    <row r="19" spans="1:21" s="40" customFormat="1" ht="27.75" customHeight="1"/>
    <row r="20" spans="1:21" s="40" customFormat="1" ht="27.75" customHeight="1">
      <c r="A20" s="287" t="s">
        <v>216</v>
      </c>
    </row>
    <row r="21" spans="1:21" s="40" customFormat="1" ht="28.5" customHeight="1">
      <c r="A21" s="288" t="s">
        <v>217</v>
      </c>
    </row>
    <row r="22" spans="1:21" s="40" customFormat="1" ht="28.5" customHeight="1">
      <c r="A22" s="288" t="s">
        <v>218</v>
      </c>
    </row>
    <row r="23" spans="1:21" s="40" customFormat="1" ht="36" customHeight="1">
      <c r="A23" s="289" t="s">
        <v>174</v>
      </c>
    </row>
    <row r="24" spans="1:21" s="40" customFormat="1" ht="15" customHeight="1">
      <c r="B24" s="62" t="str">
        <f>IF(B25="","",IF(B25=C29/B28,"J","L"))</f>
        <v>J</v>
      </c>
      <c r="D24" s="62" t="str">
        <f>IF(D25="","",IF(D25=C29/D28,"J","L"))</f>
        <v>J</v>
      </c>
      <c r="F24" s="62" t="str">
        <f>IF(F27="","",IF(F27=B27*B25,"J","L"))</f>
        <v>J</v>
      </c>
      <c r="H24" s="62" t="str">
        <f>IF(H27="","",IF(H27=D27*D25,"J","L"))</f>
        <v>J</v>
      </c>
    </row>
    <row r="25" spans="1:21" s="40" customFormat="1" ht="21" customHeight="1">
      <c r="B25" s="281">
        <v>5</v>
      </c>
      <c r="D25" s="281">
        <v>3</v>
      </c>
    </row>
    <row r="26" spans="1:21" s="40" customFormat="1" ht="9.75" customHeight="1">
      <c r="F26" s="43"/>
    </row>
    <row r="27" spans="1:21" ht="23.25" thickBot="1">
      <c r="A27" s="41"/>
      <c r="B27" s="272">
        <v>2</v>
      </c>
      <c r="C27" s="41"/>
      <c r="D27" s="272">
        <v>1</v>
      </c>
      <c r="F27" s="282">
        <v>10</v>
      </c>
      <c r="G27" s="53"/>
      <c r="H27" s="282">
        <v>3</v>
      </c>
      <c r="J27" s="282">
        <v>10</v>
      </c>
      <c r="L27" s="374">
        <v>3</v>
      </c>
      <c r="M27" s="282">
        <v>1</v>
      </c>
      <c r="N27" s="274" t="s">
        <v>52</v>
      </c>
    </row>
    <row r="28" spans="1:21" ht="23.25" thickTop="1">
      <c r="B28" s="44">
        <v>3</v>
      </c>
      <c r="C28" s="41"/>
      <c r="D28" s="44">
        <v>5</v>
      </c>
      <c r="F28" s="283">
        <v>15</v>
      </c>
      <c r="H28" s="283">
        <v>15</v>
      </c>
      <c r="J28" s="283">
        <v>3</v>
      </c>
      <c r="L28" s="374"/>
      <c r="M28" s="283">
        <v>3</v>
      </c>
    </row>
    <row r="29" spans="1:21" ht="22.5">
      <c r="B29" s="275" t="s">
        <v>209</v>
      </c>
      <c r="C29" s="284">
        <v>15</v>
      </c>
      <c r="D29" s="62" t="str">
        <f>IF(C29="","",IF(C29=15,"J","L"))</f>
        <v>J</v>
      </c>
      <c r="E29" s="45"/>
      <c r="F29" s="64" t="str">
        <f>IF(F28="","",IF(F28=C29,"J","L"))</f>
        <v>J</v>
      </c>
      <c r="G29" s="45"/>
      <c r="H29" s="64" t="str">
        <f>IF(H28="","",IF(H28=C29,"J","L"))</f>
        <v>J</v>
      </c>
      <c r="J29" s="63" t="str">
        <f>IF(J27="","",IF(J28="","",IF(J27/J28=(B27/B28)/(D27/D28),"J","L")))</f>
        <v>J</v>
      </c>
      <c r="M29" s="280" t="str">
        <f>IF(L27="","",IF(M27="","",IF(M28="","",IF(M27&gt;M28,"L",IF((L27*M28+M27)/M28=(B27/B28)/(D27/D28),"J","L")))))</f>
        <v>J</v>
      </c>
    </row>
    <row r="30" spans="1:21" s="40" customFormat="1" ht="19.5" customHeight="1"/>
    <row r="31" spans="1:21" s="40" customFormat="1" ht="42" customHeight="1">
      <c r="A31" s="294" t="s">
        <v>219</v>
      </c>
      <c r="B31" s="295"/>
      <c r="C31" s="295"/>
      <c r="D31" s="295"/>
      <c r="E31" s="295"/>
      <c r="F31" s="295"/>
      <c r="G31" s="295"/>
      <c r="H31" s="295"/>
      <c r="I31" s="295"/>
      <c r="J31" s="295"/>
      <c r="K31" s="295"/>
      <c r="L31" s="295"/>
      <c r="M31" s="295"/>
      <c r="N31" s="295"/>
      <c r="O31" s="295"/>
      <c r="P31" s="295"/>
      <c r="Q31" s="295"/>
      <c r="R31" s="295"/>
      <c r="S31" s="295"/>
      <c r="T31" s="295"/>
      <c r="U31" s="40" t="s">
        <v>58</v>
      </c>
    </row>
    <row r="32" spans="1:21" s="40" customFormat="1" ht="15" customHeight="1">
      <c r="B32" s="62" t="str">
        <f>IF(B33="","",IF(B33=C37/B36,"J","L"))</f>
        <v/>
      </c>
      <c r="D32" s="62" t="str">
        <f>IF(D33="","",IF(D33=C37/D36,"J","L"))</f>
        <v/>
      </c>
      <c r="F32" s="62" t="str">
        <f>IF(F35="","",IF(F35=B35*B33,"J","L"))</f>
        <v/>
      </c>
      <c r="H32" s="62" t="str">
        <f>IF(H35="","",IF(H35=D35*D33,"J","L"))</f>
        <v/>
      </c>
    </row>
    <row r="33" spans="1:23" s="40" customFormat="1" ht="21" customHeight="1">
      <c r="B33" s="273"/>
      <c r="D33" s="273"/>
    </row>
    <row r="34" spans="1:23" s="40" customFormat="1" ht="9.75" customHeight="1">
      <c r="F34" s="43"/>
    </row>
    <row r="35" spans="1:23" ht="23.25" thickBot="1">
      <c r="A35" s="41" t="s">
        <v>47</v>
      </c>
      <c r="B35" s="264">
        <v>1</v>
      </c>
      <c r="C35" s="41"/>
      <c r="D35" s="264">
        <v>1</v>
      </c>
      <c r="F35" s="263"/>
      <c r="G35" s="53"/>
      <c r="H35" s="263"/>
      <c r="J35" s="263"/>
      <c r="L35" s="375"/>
      <c r="M35" s="263"/>
      <c r="N35" s="274" t="s">
        <v>52</v>
      </c>
      <c r="U35" s="16" t="str">
        <f>IF(J37="J",1,"0")</f>
        <v>0</v>
      </c>
    </row>
    <row r="36" spans="1:23" ht="23.25" thickTop="1">
      <c r="B36" s="44">
        <v>2</v>
      </c>
      <c r="C36" s="41"/>
      <c r="D36" s="44">
        <v>3</v>
      </c>
      <c r="F36" s="51"/>
      <c r="H36" s="51"/>
      <c r="J36" s="51"/>
      <c r="L36" s="375"/>
      <c r="M36" s="51"/>
    </row>
    <row r="37" spans="1:23" ht="22.5">
      <c r="B37" s="275" t="s">
        <v>209</v>
      </c>
      <c r="C37" s="276"/>
      <c r="D37" s="62" t="str">
        <f>IF(C37="","",IF(C37=B36*D36,"J","L"))</f>
        <v/>
      </c>
      <c r="E37" s="45"/>
      <c r="F37" s="64" t="str">
        <f>IF(F36="","",IF(F36=C37,"J","L"))</f>
        <v/>
      </c>
      <c r="G37" s="45"/>
      <c r="H37" s="64" t="str">
        <f>IF(H36="","",IF(H36=C37,"J","L"))</f>
        <v/>
      </c>
      <c r="J37" s="63" t="str">
        <f>IF(J35="","",IF(J36="","",IF(J35/J36=(B35/B36)/(D35/D36),"J","L")))</f>
        <v/>
      </c>
      <c r="M37" s="280" t="str">
        <f>IF(L35="","",IF(M35="","",IF(M36="","",IF((L35*M36+M35)/M36=(B35/B36)/(D35/D36),"J","L"))))</f>
        <v/>
      </c>
    </row>
    <row r="39" spans="1:23">
      <c r="A39" s="295"/>
      <c r="B39" s="295"/>
      <c r="C39" s="295"/>
      <c r="D39" s="295"/>
      <c r="E39" s="295"/>
      <c r="F39" s="295"/>
      <c r="G39" s="295"/>
      <c r="H39" s="295"/>
      <c r="I39" s="295"/>
      <c r="J39" s="295"/>
      <c r="K39" s="295"/>
      <c r="L39" s="295"/>
      <c r="M39" s="295"/>
      <c r="N39" s="295"/>
      <c r="O39" s="295"/>
      <c r="P39" s="295"/>
      <c r="Q39" s="295"/>
      <c r="R39" s="295"/>
      <c r="S39" s="295"/>
      <c r="T39" s="295"/>
    </row>
    <row r="40" spans="1:23" s="40" customFormat="1" ht="19.5">
      <c r="B40" s="62" t="str">
        <f>IF(B41="","",IF(B41=C45/B44,"J","L"))</f>
        <v/>
      </c>
      <c r="D40" s="62" t="str">
        <f>IF(D41="","",IF(D41=C45/D44,"J","L"))</f>
        <v/>
      </c>
      <c r="F40" s="62" t="str">
        <f>IF(F43="","",IF(F43=B43*B41,"J","L"))</f>
        <v/>
      </c>
      <c r="H40" s="62" t="str">
        <f>IF(H43="","",IF(H43=D43*D41,"J","L"))</f>
        <v/>
      </c>
    </row>
    <row r="41" spans="1:23" s="40" customFormat="1" ht="19.5">
      <c r="B41" s="273"/>
      <c r="D41" s="273"/>
      <c r="W41" s="40" t="s">
        <v>227</v>
      </c>
    </row>
    <row r="42" spans="1:23" s="40" customFormat="1" ht="25.5">
      <c r="F42" s="43"/>
    </row>
    <row r="43" spans="1:23" ht="23.25" thickBot="1">
      <c r="A43" s="41" t="s">
        <v>48</v>
      </c>
      <c r="B43" s="264">
        <v>1</v>
      </c>
      <c r="C43" s="41"/>
      <c r="D43" s="264">
        <v>1</v>
      </c>
      <c r="F43" s="263"/>
      <c r="G43" s="53"/>
      <c r="H43" s="263"/>
      <c r="J43" s="263"/>
      <c r="L43" s="263"/>
      <c r="N43" s="274" t="s">
        <v>52</v>
      </c>
      <c r="U43" s="16" t="str">
        <f>IF(L45="J",1,"0")</f>
        <v>0</v>
      </c>
    </row>
    <row r="44" spans="1:23" ht="23.25" thickTop="1">
      <c r="B44" s="44">
        <v>4</v>
      </c>
      <c r="C44" s="41"/>
      <c r="D44" s="44">
        <v>2</v>
      </c>
      <c r="F44" s="51"/>
      <c r="H44" s="51"/>
      <c r="J44" s="51"/>
      <c r="L44" s="51"/>
    </row>
    <row r="45" spans="1:23" ht="22.5">
      <c r="B45" s="275" t="s">
        <v>209</v>
      </c>
      <c r="C45" s="276"/>
      <c r="D45" s="62" t="str">
        <f>IF(C45="","",IF(C45=4,"J","L"))</f>
        <v/>
      </c>
      <c r="E45" s="45"/>
      <c r="F45" s="64" t="str">
        <f>IF(F44="","",IF(F44=C45,"J","L"))</f>
        <v/>
      </c>
      <c r="G45" s="45"/>
      <c r="H45" s="64" t="str">
        <f>IF(H44="","",IF(H44=C45,"J","L"))</f>
        <v/>
      </c>
      <c r="J45" s="63" t="str">
        <f>IF(J43="","",IF(J44="","",IF(J43/J44=(B43/B44)/(D43/D44),"J","L")))</f>
        <v/>
      </c>
      <c r="L45" s="280" t="str">
        <f>IF(L43="","",IF(L44="","",IF(L43/L44=(B43/B44)/(D43/D44),"J","L")))</f>
        <v/>
      </c>
    </row>
    <row r="46" spans="1:23" ht="25.5">
      <c r="A46" s="40"/>
      <c r="B46" s="264"/>
      <c r="C46" s="41"/>
      <c r="D46" s="264"/>
      <c r="F46" s="43"/>
      <c r="G46" s="53"/>
    </row>
    <row r="47" spans="1:23">
      <c r="A47" s="295"/>
      <c r="B47" s="295"/>
      <c r="C47" s="295"/>
      <c r="D47" s="295"/>
      <c r="E47" s="295"/>
      <c r="F47" s="295"/>
      <c r="G47" s="295"/>
      <c r="H47" s="295"/>
      <c r="I47" s="295"/>
      <c r="J47" s="295"/>
      <c r="K47" s="295"/>
      <c r="L47" s="295"/>
      <c r="M47" s="295"/>
      <c r="N47" s="295"/>
      <c r="O47" s="295"/>
      <c r="P47" s="295"/>
      <c r="Q47" s="295"/>
      <c r="R47" s="295"/>
      <c r="S47" s="295"/>
      <c r="T47" s="295"/>
    </row>
    <row r="48" spans="1:23" s="40" customFormat="1" ht="19.5">
      <c r="B48" s="62" t="str">
        <f>IF(B49="","",IF(B49=C53/B52,"J","L"))</f>
        <v/>
      </c>
      <c r="D48" s="62" t="str">
        <f>IF(D49="","",IF(D49=C53/D52,"J","L"))</f>
        <v/>
      </c>
      <c r="F48" s="62" t="str">
        <f>IF(F51="","",IF(F51=B51*B49,"J","L"))</f>
        <v/>
      </c>
      <c r="H48" s="62" t="str">
        <f>IF(H51="","",IF(H51=D51*D49,"J","L"))</f>
        <v/>
      </c>
    </row>
    <row r="49" spans="1:21" s="40" customFormat="1" ht="19.5">
      <c r="B49" s="273"/>
      <c r="D49" s="273"/>
    </row>
    <row r="50" spans="1:21" s="40" customFormat="1" ht="25.5">
      <c r="F50" s="43"/>
    </row>
    <row r="51" spans="1:21" ht="23.25" thickBot="1">
      <c r="A51" s="41" t="s">
        <v>49</v>
      </c>
      <c r="B51" s="264">
        <v>1</v>
      </c>
      <c r="C51" s="41"/>
      <c r="D51" s="264">
        <v>1</v>
      </c>
      <c r="F51" s="263"/>
      <c r="G51" s="53"/>
      <c r="H51" s="263"/>
      <c r="J51" s="271"/>
      <c r="L51" s="375"/>
      <c r="M51" s="271"/>
      <c r="N51" s="274" t="s">
        <v>52</v>
      </c>
      <c r="U51" s="16" t="str">
        <f>IF(M53="J",1,"0")</f>
        <v>0</v>
      </c>
    </row>
    <row r="52" spans="1:21" ht="23.25" thickTop="1">
      <c r="B52" s="44">
        <v>2</v>
      </c>
      <c r="C52" s="41"/>
      <c r="D52" s="44">
        <v>5</v>
      </c>
      <c r="F52" s="51"/>
      <c r="H52" s="51"/>
      <c r="J52" s="51"/>
      <c r="L52" s="375"/>
      <c r="M52" s="51"/>
    </row>
    <row r="53" spans="1:21" ht="22.5">
      <c r="B53" s="275" t="s">
        <v>209</v>
      </c>
      <c r="C53" s="276"/>
      <c r="D53" s="62" t="str">
        <f>IF(C53="","",IF(C53=B52*D52,"J","L"))</f>
        <v/>
      </c>
      <c r="E53" s="45"/>
      <c r="F53" s="64" t="str">
        <f>IF(F52="","",IF(F52=C53,"J","L"))</f>
        <v/>
      </c>
      <c r="G53" s="45"/>
      <c r="H53" s="64" t="str">
        <f>IF(H52="","",IF(H52=C53,"J","L"))</f>
        <v/>
      </c>
      <c r="J53" s="63" t="str">
        <f>IF(J51="","",IF(J52="","",IF(J51/J52=(B51/B52)/(D51/D52),"J","L")))</f>
        <v/>
      </c>
      <c r="M53" s="280" t="str">
        <f>IF(L51="","",IF(M51="","",IF(M52="","",IF(M51&gt;M52,"L",IF((L51*M52+M51)/M52=(B51/B52)/(D51/D52),"J","L")))))</f>
        <v/>
      </c>
    </row>
    <row r="55" spans="1:21">
      <c r="A55" s="295"/>
      <c r="B55" s="295"/>
      <c r="C55" s="295"/>
      <c r="D55" s="295"/>
      <c r="E55" s="295"/>
      <c r="F55" s="295"/>
      <c r="G55" s="295"/>
      <c r="H55" s="295"/>
      <c r="I55" s="295"/>
      <c r="J55" s="295"/>
      <c r="K55" s="295"/>
      <c r="L55" s="295"/>
      <c r="M55" s="295"/>
      <c r="N55" s="295"/>
      <c r="O55" s="295"/>
      <c r="P55" s="295"/>
      <c r="Q55" s="295"/>
      <c r="R55" s="295"/>
      <c r="S55" s="295"/>
      <c r="T55" s="295"/>
    </row>
    <row r="56" spans="1:21" s="40" customFormat="1" ht="19.5">
      <c r="B56" s="62" t="str">
        <f>IF(B57="","",IF(B57=C61/B60,"J","L"))</f>
        <v>L</v>
      </c>
      <c r="D56" s="62" t="str">
        <f>IF(D57="","",IF(D57=C61/D60,"J","L"))</f>
        <v>L</v>
      </c>
      <c r="F56" s="62" t="str">
        <f>IF(F59="","",IF(F59=B59*B57,"J","L"))</f>
        <v/>
      </c>
      <c r="H56" s="62" t="str">
        <f>IF(H59="","",IF(H59=D59*D57,"J","L"))</f>
        <v/>
      </c>
    </row>
    <row r="57" spans="1:21" s="40" customFormat="1" ht="19.5">
      <c r="B57" s="273">
        <v>3</v>
      </c>
      <c r="D57" s="273">
        <v>4</v>
      </c>
    </row>
    <row r="58" spans="1:21" s="40" customFormat="1" ht="25.5">
      <c r="F58" s="43"/>
    </row>
    <row r="59" spans="1:21" ht="23.25" thickBot="1">
      <c r="A59" s="41" t="s">
        <v>50</v>
      </c>
      <c r="B59" s="264">
        <v>3</v>
      </c>
      <c r="C59" s="41"/>
      <c r="D59" s="264">
        <v>1</v>
      </c>
      <c r="F59" s="263"/>
      <c r="G59" s="53"/>
      <c r="H59" s="263"/>
      <c r="J59" s="271"/>
      <c r="L59" s="375"/>
      <c r="M59" s="271"/>
      <c r="N59" s="274" t="s">
        <v>52</v>
      </c>
      <c r="P59" s="274"/>
      <c r="U59" s="16" t="str">
        <f>IF(M61="J",1,"0")</f>
        <v>0</v>
      </c>
    </row>
    <row r="60" spans="1:21" ht="23.25" thickTop="1">
      <c r="B60" s="44">
        <v>4</v>
      </c>
      <c r="C60" s="41"/>
      <c r="D60" s="44">
        <v>3</v>
      </c>
      <c r="F60" s="51"/>
      <c r="H60" s="51"/>
      <c r="J60" s="51"/>
      <c r="L60" s="375"/>
      <c r="M60" s="51"/>
    </row>
    <row r="61" spans="1:21" ht="22.5">
      <c r="B61" s="275" t="s">
        <v>209</v>
      </c>
      <c r="C61" s="276"/>
      <c r="D61" s="62" t="str">
        <f>IF(C61="","",IF(C61=B60*D60,"J","L"))</f>
        <v/>
      </c>
      <c r="E61" s="45"/>
      <c r="F61" s="64" t="str">
        <f>IF(F60="","",IF(F60=C61,"J","L"))</f>
        <v/>
      </c>
      <c r="G61" s="45"/>
      <c r="H61" s="64" t="str">
        <f>IF(H60="","",IF(H60=C61,"J","L"))</f>
        <v/>
      </c>
      <c r="J61" s="63" t="str">
        <f>IF(J59="","",IF(J60="","",IF(J59/J60=(B59/B60)/(D59/D60),"J","L")))</f>
        <v/>
      </c>
      <c r="M61" s="280" t="str">
        <f>IF(L59="","",IF(M59="","",IF(M60="","",IF(M59&gt;M60,"L",IF((L59*M60+M59)/M60=(B59/B60)/(D59/D60),"J","L")))))</f>
        <v/>
      </c>
    </row>
    <row r="62" spans="1:21" ht="25.5">
      <c r="A62" s="40"/>
      <c r="B62" s="264"/>
      <c r="C62" s="41"/>
      <c r="D62" s="264"/>
      <c r="F62" s="43"/>
      <c r="G62" s="53"/>
    </row>
    <row r="63" spans="1:21">
      <c r="A63" s="295"/>
      <c r="B63" s="295"/>
      <c r="C63" s="295"/>
      <c r="D63" s="295"/>
      <c r="E63" s="295"/>
      <c r="F63" s="295"/>
      <c r="G63" s="295"/>
      <c r="H63" s="295"/>
      <c r="I63" s="295"/>
      <c r="J63" s="295"/>
      <c r="K63" s="295"/>
      <c r="L63" s="295"/>
      <c r="M63" s="295"/>
      <c r="N63" s="295"/>
      <c r="O63" s="295"/>
      <c r="P63" s="295"/>
      <c r="Q63" s="295"/>
      <c r="R63" s="295"/>
      <c r="S63" s="295"/>
      <c r="T63" s="295"/>
    </row>
    <row r="64" spans="1:21" s="40" customFormat="1" ht="19.5">
      <c r="B64" s="62" t="str">
        <f>IF(B65="","",IF(B65=C69/B68,"J","L"))</f>
        <v/>
      </c>
      <c r="D64" s="62" t="str">
        <f>IF(D65="","",IF(D65=C69/D68,"J","L"))</f>
        <v/>
      </c>
      <c r="F64" s="62" t="str">
        <f>IF(F67="","",IF(F67=B67*B65,"J","L"))</f>
        <v/>
      </c>
      <c r="H64" s="62" t="str">
        <f>IF(H67="","",IF(H67=D67*D65,"J","L"))</f>
        <v/>
      </c>
    </row>
    <row r="65" spans="1:21" s="40" customFormat="1" ht="19.5">
      <c r="B65" s="273"/>
      <c r="D65" s="273"/>
    </row>
    <row r="66" spans="1:21" s="40" customFormat="1" ht="25.5">
      <c r="F66" s="43"/>
    </row>
    <row r="67" spans="1:21" ht="23.25" thickBot="1">
      <c r="A67" s="41" t="s">
        <v>51</v>
      </c>
      <c r="B67" s="264">
        <v>5</v>
      </c>
      <c r="C67" s="41"/>
      <c r="D67" s="264">
        <v>2</v>
      </c>
      <c r="F67" s="263"/>
      <c r="G67" s="53"/>
      <c r="H67" s="263"/>
      <c r="J67" s="271"/>
      <c r="L67" s="375"/>
      <c r="M67" s="271"/>
      <c r="N67" s="274" t="s">
        <v>52</v>
      </c>
      <c r="P67" s="274"/>
      <c r="U67" s="16" t="str">
        <f>IF(M69="J",1,"0")</f>
        <v>0</v>
      </c>
    </row>
    <row r="68" spans="1:21" ht="23.25" thickTop="1">
      <c r="B68" s="44">
        <v>6</v>
      </c>
      <c r="C68" s="41"/>
      <c r="D68" s="44">
        <v>3</v>
      </c>
      <c r="F68" s="51"/>
      <c r="H68" s="51"/>
      <c r="J68" s="51"/>
      <c r="L68" s="375"/>
      <c r="M68" s="51"/>
    </row>
    <row r="69" spans="1:21" ht="22.5">
      <c r="B69" s="275" t="s">
        <v>209</v>
      </c>
      <c r="C69" s="276"/>
      <c r="D69" s="62" t="str">
        <f>IF(C69="","",IF(C69=6,"J","L"))</f>
        <v/>
      </c>
      <c r="E69" s="45"/>
      <c r="F69" s="64" t="str">
        <f>IF(F68="","",IF(F68=C69,"J","L"))</f>
        <v/>
      </c>
      <c r="G69" s="45"/>
      <c r="H69" s="64" t="str">
        <f>IF(H68="","",IF(H68=C69,"J","L"))</f>
        <v/>
      </c>
      <c r="J69" s="63" t="str">
        <f>IF(J67="","",IF(J68="","",IF(J67/J68=(B67/B68)/(D67/D68),"J","L")))</f>
        <v/>
      </c>
      <c r="M69" s="280" t="str">
        <f>IF(L67="","",IF(M67="","",IF(M68="","",IF((L67*M68+M67)/M68=(B67/B68)/(D67/D68),"J","L"))))</f>
        <v/>
      </c>
    </row>
    <row r="70" spans="1:21" ht="25.5">
      <c r="A70" s="40"/>
      <c r="B70" s="264"/>
      <c r="C70" s="41"/>
      <c r="D70" s="264"/>
      <c r="F70" s="43"/>
      <c r="G70" s="53"/>
    </row>
    <row r="71" spans="1:21">
      <c r="A71" s="295"/>
      <c r="B71" s="295"/>
      <c r="C71" s="295"/>
      <c r="D71" s="295"/>
      <c r="E71" s="295"/>
      <c r="F71" s="295"/>
      <c r="G71" s="295"/>
      <c r="H71" s="295"/>
      <c r="I71" s="295"/>
      <c r="J71" s="295"/>
      <c r="K71" s="295"/>
      <c r="L71" s="295"/>
      <c r="M71" s="295"/>
      <c r="N71" s="295"/>
      <c r="O71" s="295"/>
      <c r="P71" s="295"/>
      <c r="Q71" s="295"/>
      <c r="R71" s="295"/>
      <c r="S71" s="295"/>
      <c r="T71" s="295"/>
    </row>
    <row r="72" spans="1:21" s="40" customFormat="1" ht="19.5">
      <c r="B72" s="62" t="str">
        <f>IF(B73="","",IF(B73=C77/B76,"J","L"))</f>
        <v>L</v>
      </c>
      <c r="D72" s="62" t="str">
        <f>IF(D73="","",IF(D73=C77/D76,"J","L"))</f>
        <v>L</v>
      </c>
      <c r="F72" s="62" t="str">
        <f>IF(F75="","",IF(F75=B75*B73,"J","L"))</f>
        <v/>
      </c>
      <c r="H72" s="62" t="str">
        <f>IF(H75="","",IF(H75=D75*D73,"J","L"))</f>
        <v/>
      </c>
    </row>
    <row r="73" spans="1:21" s="40" customFormat="1" ht="19.5">
      <c r="B73" s="273">
        <v>5</v>
      </c>
      <c r="D73" s="273">
        <v>4</v>
      </c>
    </row>
    <row r="74" spans="1:21" s="40" customFormat="1" ht="25.5">
      <c r="F74" s="43"/>
    </row>
    <row r="75" spans="1:21" ht="23.25" thickBot="1">
      <c r="A75" s="41" t="s">
        <v>53</v>
      </c>
      <c r="B75" s="264">
        <v>3</v>
      </c>
      <c r="C75" s="41"/>
      <c r="D75" s="264">
        <v>2</v>
      </c>
      <c r="F75" s="263"/>
      <c r="G75" s="53"/>
      <c r="H75" s="263"/>
      <c r="J75" s="271"/>
      <c r="L75" s="375"/>
      <c r="M75" s="271"/>
      <c r="N75" s="274" t="s">
        <v>52</v>
      </c>
      <c r="P75" s="274"/>
      <c r="U75" s="16" t="str">
        <f>IF(M77="J",1,"0")</f>
        <v>0</v>
      </c>
    </row>
    <row r="76" spans="1:21" ht="23.25" thickTop="1">
      <c r="B76" s="44">
        <v>4</v>
      </c>
      <c r="C76" s="41"/>
      <c r="D76" s="44">
        <v>5</v>
      </c>
      <c r="F76" s="51"/>
      <c r="H76" s="51"/>
      <c r="J76" s="51"/>
      <c r="L76" s="375"/>
      <c r="M76" s="51"/>
    </row>
    <row r="77" spans="1:21" ht="22.5">
      <c r="B77" s="275" t="s">
        <v>209</v>
      </c>
      <c r="C77" s="276"/>
      <c r="D77" s="62" t="str">
        <f>IF(C77="","",IF(C77=B76*D76,"J","L"))</f>
        <v/>
      </c>
      <c r="E77" s="45"/>
      <c r="F77" s="64" t="str">
        <f>IF(F76="","",IF(F76=C77,"J","L"))</f>
        <v/>
      </c>
      <c r="G77" s="45"/>
      <c r="H77" s="64" t="str">
        <f>IF(H76="","",IF(H76=C77,"J","L"))</f>
        <v/>
      </c>
      <c r="J77" s="63" t="str">
        <f>IF(J75="","",IF(J76="","",IF(J75/J76=(B75/B76)/(D75/D76),"J","L")))</f>
        <v/>
      </c>
      <c r="M77" s="280" t="str">
        <f>IF(L75="","",IF(M75="","",IF(M76="","",IF((L75*M76+M75)/M76=(B75/B76)/(D75/D76),"J","L"))))</f>
        <v/>
      </c>
    </row>
    <row r="79" spans="1:21">
      <c r="A79" s="295"/>
      <c r="B79" s="295"/>
      <c r="C79" s="295"/>
      <c r="D79" s="295"/>
      <c r="E79" s="295"/>
      <c r="F79" s="295"/>
      <c r="G79" s="295"/>
      <c r="H79" s="295"/>
      <c r="I79" s="295"/>
      <c r="J79" s="295"/>
      <c r="K79" s="295"/>
      <c r="L79" s="295"/>
      <c r="M79" s="295"/>
      <c r="N79" s="295"/>
      <c r="O79" s="295"/>
      <c r="P79" s="295"/>
      <c r="Q79" s="295"/>
      <c r="R79" s="295"/>
      <c r="S79" s="295"/>
      <c r="T79" s="295"/>
    </row>
    <row r="80" spans="1:21" s="40" customFormat="1" ht="19.5">
      <c r="B80" s="62" t="str">
        <f>IF(B81="","",IF(B81=C85/B84,"J","L"))</f>
        <v/>
      </c>
      <c r="D80" s="62" t="str">
        <f>IF(D81="","",IF(D81=C85/D84,"J","L"))</f>
        <v/>
      </c>
      <c r="F80" s="62" t="str">
        <f>IF(F83="","",IF(F83=B83*B81,"J","L"))</f>
        <v/>
      </c>
      <c r="H80" s="62" t="str">
        <f>IF(H83="","",IF(H83=D83*D81,"J","L"))</f>
        <v/>
      </c>
    </row>
    <row r="81" spans="1:21" s="40" customFormat="1" ht="19.5">
      <c r="B81" s="273"/>
      <c r="D81" s="273"/>
    </row>
    <row r="82" spans="1:21" s="40" customFormat="1" ht="25.5">
      <c r="F82" s="43"/>
    </row>
    <row r="83" spans="1:21" ht="23.25" thickBot="1">
      <c r="A83" s="41" t="s">
        <v>54</v>
      </c>
      <c r="B83" s="264">
        <v>1</v>
      </c>
      <c r="C83" s="41"/>
      <c r="D83" s="264">
        <v>3</v>
      </c>
      <c r="F83" s="263"/>
      <c r="G83" s="53"/>
      <c r="H83" s="263"/>
      <c r="J83" s="271"/>
      <c r="K83" s="63"/>
      <c r="N83" s="274" t="s">
        <v>52</v>
      </c>
      <c r="U83" s="16" t="str">
        <f>IF(J85="J",1,"0")</f>
        <v>0</v>
      </c>
    </row>
    <row r="84" spans="1:21" ht="23.25" thickTop="1">
      <c r="B84" s="44">
        <v>6</v>
      </c>
      <c r="C84" s="41"/>
      <c r="D84" s="44">
        <v>4</v>
      </c>
      <c r="F84" s="51"/>
      <c r="H84" s="51"/>
      <c r="J84" s="51"/>
    </row>
    <row r="85" spans="1:21" ht="22.5">
      <c r="B85" s="275" t="s">
        <v>209</v>
      </c>
      <c r="C85" s="276"/>
      <c r="D85" s="62" t="str">
        <f>IF(C85="","",IF(C85=12,"J","L"))</f>
        <v/>
      </c>
      <c r="E85" s="45"/>
      <c r="F85" s="64" t="str">
        <f>IF(F84="","",IF(F84=C85,"J","L"))</f>
        <v/>
      </c>
      <c r="G85" s="45"/>
      <c r="H85" s="64" t="str">
        <f>IF(H84="","",IF(H84=C85,"J","L"))</f>
        <v/>
      </c>
      <c r="J85" s="63" t="str">
        <f>IF(J83="","",IF(J84="","",IF(J83/J84=(B83/B84)/(D83/D84),"J","L")))</f>
        <v/>
      </c>
    </row>
    <row r="86" spans="1:21" ht="25.5">
      <c r="A86" s="40"/>
      <c r="B86" s="264"/>
      <c r="C86" s="41"/>
      <c r="D86" s="264"/>
      <c r="F86" s="43"/>
      <c r="G86" s="53"/>
    </row>
    <row r="87" spans="1:21">
      <c r="A87" s="295"/>
      <c r="B87" s="295"/>
      <c r="C87" s="295"/>
      <c r="D87" s="295"/>
      <c r="E87" s="295"/>
      <c r="F87" s="295"/>
      <c r="G87" s="295"/>
      <c r="H87" s="295"/>
      <c r="I87" s="295"/>
      <c r="J87" s="295"/>
      <c r="K87" s="295"/>
      <c r="L87" s="295"/>
      <c r="M87" s="295"/>
      <c r="N87" s="295"/>
      <c r="O87" s="295"/>
      <c r="P87" s="295"/>
      <c r="Q87" s="295"/>
      <c r="R87" s="295"/>
      <c r="S87" s="295"/>
      <c r="T87" s="295"/>
    </row>
    <row r="88" spans="1:21" s="40" customFormat="1" ht="19.5">
      <c r="B88" s="62" t="str">
        <f>IF(B89="","",IF(B89=C93/B92,"J","L"))</f>
        <v/>
      </c>
      <c r="D88" s="62" t="str">
        <f>IF(D89="","",IF(D89=C93/D92,"J","L"))</f>
        <v/>
      </c>
      <c r="F88" s="62" t="str">
        <f>IF(F91="","",IF(F91=B91*B89,"J","L"))</f>
        <v/>
      </c>
      <c r="H88" s="62" t="str">
        <f>IF(H91="","",IF(H91=D91*D89,"J","L"))</f>
        <v/>
      </c>
    </row>
    <row r="89" spans="1:21" s="40" customFormat="1" ht="19.5">
      <c r="B89" s="273"/>
      <c r="D89" s="273"/>
    </row>
    <row r="90" spans="1:21" s="40" customFormat="1" ht="25.5">
      <c r="F90" s="43"/>
    </row>
    <row r="91" spans="1:21" ht="23.25" thickBot="1">
      <c r="A91" s="41" t="s">
        <v>55</v>
      </c>
      <c r="B91" s="264">
        <v>3</v>
      </c>
      <c r="C91" s="41"/>
      <c r="D91" s="264">
        <v>1</v>
      </c>
      <c r="F91" s="263"/>
      <c r="G91" s="53"/>
      <c r="H91" s="263"/>
      <c r="J91" s="271"/>
      <c r="L91" s="375"/>
      <c r="M91" s="271"/>
      <c r="N91" s="274" t="s">
        <v>52</v>
      </c>
      <c r="P91" s="274"/>
      <c r="U91" s="16" t="str">
        <f>IF(M93="J",1,"0")</f>
        <v>0</v>
      </c>
    </row>
    <row r="92" spans="1:21" ht="23.25" thickTop="1">
      <c r="B92" s="44">
        <v>5</v>
      </c>
      <c r="C92" s="41"/>
      <c r="D92" s="44">
        <v>4</v>
      </c>
      <c r="F92" s="51"/>
      <c r="H92" s="51"/>
      <c r="J92" s="51"/>
      <c r="L92" s="375"/>
      <c r="M92" s="51"/>
    </row>
    <row r="93" spans="1:21" ht="22.5">
      <c r="B93" s="275" t="s">
        <v>209</v>
      </c>
      <c r="C93" s="276"/>
      <c r="D93" s="62" t="str">
        <f>IF(C93="","",IF(C93=B92*D92,"J","L"))</f>
        <v/>
      </c>
      <c r="E93" s="45"/>
      <c r="F93" s="64" t="str">
        <f>IF(F92="","",IF(F92=C93,"J","L"))</f>
        <v/>
      </c>
      <c r="G93" s="45"/>
      <c r="H93" s="64" t="str">
        <f>IF(H92="","",IF(H92=C93,"J","L"))</f>
        <v/>
      </c>
      <c r="J93" s="63" t="str">
        <f>IF(J91="","",IF(J92="","",IF(J91/J92=(B91/B92)/(D91/D92),"J","L")))</f>
        <v/>
      </c>
      <c r="M93" s="280" t="str">
        <f>IF(L91="","",IF(M91="","",IF(M92="","",IF(M91&gt;M92,"L",IF((L91*M92+M91)/M92=(B91/B92)/(D91/D92),"J","L")))))</f>
        <v/>
      </c>
    </row>
    <row r="95" spans="1:21">
      <c r="A95" s="295"/>
      <c r="B95" s="295"/>
      <c r="C95" s="295"/>
      <c r="D95" s="295"/>
      <c r="E95" s="295"/>
      <c r="F95" s="295"/>
      <c r="G95" s="295"/>
      <c r="H95" s="295"/>
      <c r="I95" s="295"/>
      <c r="J95" s="295"/>
      <c r="K95" s="295"/>
      <c r="L95" s="295"/>
      <c r="M95" s="295"/>
      <c r="N95" s="295"/>
      <c r="O95" s="295"/>
      <c r="P95" s="295"/>
      <c r="Q95" s="295"/>
      <c r="R95" s="295"/>
      <c r="S95" s="295"/>
      <c r="T95" s="295"/>
    </row>
    <row r="96" spans="1:21" s="40" customFormat="1" ht="19.5">
      <c r="B96" s="62" t="str">
        <f>IF(B97="","",IF(B97=C101/B100,"J","L"))</f>
        <v>L</v>
      </c>
      <c r="D96" s="62" t="str">
        <f>IF(D97="","",IF(D97=C101/D100,"J","L"))</f>
        <v>L</v>
      </c>
      <c r="F96" s="62" t="str">
        <f>IF(F99="","",IF(F99=B99*B97,"J","L"))</f>
        <v/>
      </c>
      <c r="H96" s="62" t="str">
        <f>IF(H99="","",IF(H99=D99*D97,"J","L"))</f>
        <v/>
      </c>
    </row>
    <row r="97" spans="1:21" s="40" customFormat="1" ht="19.5">
      <c r="B97" s="273">
        <v>5</v>
      </c>
      <c r="D97" s="273">
        <v>4</v>
      </c>
    </row>
    <row r="98" spans="1:21" s="40" customFormat="1" ht="25.5">
      <c r="F98" s="43"/>
    </row>
    <row r="99" spans="1:21" ht="23.25" thickBot="1">
      <c r="A99" s="41" t="s">
        <v>56</v>
      </c>
      <c r="B99" s="264">
        <v>3</v>
      </c>
      <c r="C99" s="41"/>
      <c r="D99" s="264">
        <v>4</v>
      </c>
      <c r="F99" s="263"/>
      <c r="G99" s="53"/>
      <c r="H99" s="263"/>
      <c r="J99" s="271"/>
      <c r="N99" s="274" t="s">
        <v>52</v>
      </c>
      <c r="U99" s="16" t="str">
        <f>IF(J101="J",1,"0")</f>
        <v>0</v>
      </c>
    </row>
    <row r="100" spans="1:21" ht="23.25" thickTop="1">
      <c r="B100" s="44">
        <v>4</v>
      </c>
      <c r="C100" s="41"/>
      <c r="D100" s="44">
        <v>5</v>
      </c>
      <c r="F100" s="51"/>
      <c r="H100" s="51"/>
      <c r="J100" s="51"/>
    </row>
    <row r="101" spans="1:21" ht="22.5">
      <c r="B101" s="275" t="s">
        <v>209</v>
      </c>
      <c r="C101" s="276"/>
      <c r="D101" s="62" t="str">
        <f>IF(C101="","",IF(C101=B100*D100,"J","L"))</f>
        <v/>
      </c>
      <c r="E101" s="45"/>
      <c r="F101" s="64" t="str">
        <f>IF(F100="","",IF(F100=C101,"J","L"))</f>
        <v/>
      </c>
      <c r="G101" s="45"/>
      <c r="H101" s="64" t="str">
        <f>IF(H100="","",IF(H100=C101,"J","L"))</f>
        <v/>
      </c>
      <c r="J101" s="63" t="str">
        <f>IF(J99="","",IF(J100="","",IF(J99/J100=(B99/B100)/(D99/D100),"J","L")))</f>
        <v/>
      </c>
    </row>
    <row r="102" spans="1:21" ht="25.5">
      <c r="A102" s="40"/>
      <c r="B102" s="264"/>
      <c r="C102" s="41"/>
      <c r="D102" s="264"/>
      <c r="F102" s="43"/>
      <c r="G102" s="53"/>
    </row>
    <row r="103" spans="1:21">
      <c r="A103" s="295"/>
      <c r="B103" s="295"/>
      <c r="C103" s="295"/>
      <c r="D103" s="295"/>
      <c r="E103" s="295"/>
      <c r="F103" s="295"/>
      <c r="G103" s="295"/>
      <c r="H103" s="295"/>
      <c r="I103" s="295"/>
      <c r="J103" s="295"/>
      <c r="K103" s="295"/>
      <c r="L103" s="295"/>
      <c r="M103" s="295"/>
      <c r="N103" s="295"/>
      <c r="O103" s="295"/>
      <c r="P103" s="295"/>
      <c r="Q103" s="295"/>
      <c r="R103" s="295"/>
      <c r="S103" s="295"/>
      <c r="T103" s="295"/>
    </row>
    <row r="104" spans="1:21" s="40" customFormat="1" ht="19.5">
      <c r="B104" s="62" t="str">
        <f>IF(B105="","",IF(B105=C109/B108,"J","L"))</f>
        <v>L</v>
      </c>
      <c r="D104" s="62" t="str">
        <f>IF(D105="","",IF(D105=C109/D108,"J","L"))</f>
        <v>L</v>
      </c>
      <c r="F104" s="62" t="str">
        <f>IF(F107="","",IF(F107=B107*B105,"J","L"))</f>
        <v/>
      </c>
      <c r="H104" s="62" t="str">
        <f>IF(H107="","",IF(H107=D107*D105,"J","L"))</f>
        <v/>
      </c>
    </row>
    <row r="105" spans="1:21" s="40" customFormat="1" ht="19.5">
      <c r="B105" s="273">
        <v>7</v>
      </c>
      <c r="D105" s="273">
        <v>6</v>
      </c>
    </row>
    <row r="106" spans="1:21" s="40" customFormat="1" ht="25.5">
      <c r="F106" s="43"/>
    </row>
    <row r="107" spans="1:21" ht="23.25" thickBot="1">
      <c r="A107" s="41" t="s">
        <v>57</v>
      </c>
      <c r="B107" s="264">
        <v>5</v>
      </c>
      <c r="C107" s="41"/>
      <c r="D107" s="264">
        <v>4</v>
      </c>
      <c r="F107" s="263"/>
      <c r="G107" s="53"/>
      <c r="H107" s="263"/>
      <c r="J107" s="271"/>
      <c r="L107" s="375"/>
      <c r="M107" s="271"/>
      <c r="N107" s="274" t="s">
        <v>52</v>
      </c>
      <c r="P107" s="274"/>
      <c r="U107" s="16" t="str">
        <f>IF(M109="J",1,"0")</f>
        <v>0</v>
      </c>
    </row>
    <row r="108" spans="1:21" ht="23.25" thickTop="1">
      <c r="B108" s="44">
        <v>6</v>
      </c>
      <c r="C108" s="41"/>
      <c r="D108" s="44">
        <v>7</v>
      </c>
      <c r="F108" s="51"/>
      <c r="H108" s="51"/>
      <c r="J108" s="51"/>
      <c r="L108" s="375"/>
      <c r="M108" s="51"/>
    </row>
    <row r="109" spans="1:21" ht="22.5">
      <c r="B109" s="275" t="s">
        <v>209</v>
      </c>
      <c r="C109" s="276"/>
      <c r="D109" s="62" t="str">
        <f>IF(C109="","",IF(C109=B108*D108,"J","L"))</f>
        <v/>
      </c>
      <c r="E109" s="45"/>
      <c r="F109" s="64" t="str">
        <f>IF(F108="","",IF(F108=C109,"J","L"))</f>
        <v/>
      </c>
      <c r="G109" s="45"/>
      <c r="H109" s="64" t="str">
        <f>IF(H108="","",IF(H108=C109,"J","L"))</f>
        <v/>
      </c>
      <c r="J109" s="63" t="str">
        <f>IF(J107="","",IF(J108="","",IF(J107/J108=(B107/B108)/(D107/D108),"J","L")))</f>
        <v/>
      </c>
      <c r="M109" s="280" t="str">
        <f>IF(L107="","",IF(M107="","",IF(M108="","",IF((L107*M108+M107)/M108=(B107/B108)/(D107/D108),"J","L"))))</f>
        <v/>
      </c>
    </row>
    <row r="110" spans="1:21" ht="25.5">
      <c r="A110" s="40"/>
      <c r="B110" s="264"/>
      <c r="C110" s="41"/>
      <c r="D110" s="264"/>
      <c r="F110" s="43"/>
      <c r="G110" s="53"/>
      <c r="K110" s="277">
        <f>SUM(U35:U107)</f>
        <v>0</v>
      </c>
      <c r="L110" s="278" t="s">
        <v>210</v>
      </c>
    </row>
    <row r="111" spans="1:21">
      <c r="A111" s="295"/>
      <c r="B111" s="295"/>
      <c r="C111" s="295"/>
      <c r="D111" s="295"/>
      <c r="E111" s="295"/>
      <c r="F111" s="295"/>
      <c r="G111" s="295"/>
      <c r="H111" s="295"/>
      <c r="I111" s="295"/>
      <c r="J111" s="295"/>
      <c r="K111" s="295"/>
      <c r="L111" s="295"/>
      <c r="M111" s="295"/>
      <c r="N111" s="295"/>
      <c r="O111" s="295"/>
      <c r="P111" s="295"/>
      <c r="Q111" s="295"/>
      <c r="R111" s="295"/>
      <c r="S111" s="295"/>
      <c r="T111" s="295"/>
    </row>
    <row r="112" spans="1:21" s="279" customFormat="1"/>
    <row r="113" spans="1:35" customFormat="1" ht="19.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row>
    <row r="114" spans="1:35" s="40" customFormat="1" ht="19.5"/>
    <row r="115" spans="1:35" s="40" customFormat="1" ht="19.5"/>
    <row r="116" spans="1:35" s="40" customFormat="1" ht="29.25">
      <c r="A116" s="287" t="s">
        <v>216</v>
      </c>
    </row>
    <row r="117" spans="1:35" s="40" customFormat="1" ht="30" customHeight="1">
      <c r="A117" s="288" t="s">
        <v>217</v>
      </c>
    </row>
    <row r="118" spans="1:35" s="40" customFormat="1" ht="29.25" customHeight="1">
      <c r="A118" s="288" t="s">
        <v>218</v>
      </c>
    </row>
    <row r="119" spans="1:35" s="40" customFormat="1" ht="29.25" customHeight="1">
      <c r="A119" s="288"/>
    </row>
    <row r="120" spans="1:35" s="40" customFormat="1" ht="29.25" customHeight="1">
      <c r="A120" s="288" t="s">
        <v>139</v>
      </c>
    </row>
    <row r="121" spans="1:35" s="40" customFormat="1" ht="29.25" customHeight="1">
      <c r="B121" s="62" t="str">
        <f>IF(B122="","",IF(B122=D125,"J","L"))</f>
        <v>J</v>
      </c>
      <c r="D121" s="62" t="str">
        <f>IF(D122="","",IF(D122=C126/D125,"J","L"))</f>
        <v>J</v>
      </c>
      <c r="F121" s="62" t="str">
        <f>IF(F124="","",IF(F124=B124*B122,"J","L"))</f>
        <v>J</v>
      </c>
      <c r="H121" s="62" t="str">
        <f>IF(H124="","",IF(H124=D124*D122,"J","L"))</f>
        <v>J</v>
      </c>
    </row>
    <row r="122" spans="1:35" s="40" customFormat="1" ht="21.75" customHeight="1">
      <c r="B122" s="377">
        <v>5</v>
      </c>
      <c r="D122" s="377">
        <v>1</v>
      </c>
    </row>
    <row r="123" spans="1:35" s="40" customFormat="1" ht="15.75" customHeight="1">
      <c r="F123" s="43"/>
    </row>
    <row r="124" spans="1:35" s="40" customFormat="1" ht="29.25" customHeight="1" thickBot="1">
      <c r="A124" s="41" t="s">
        <v>47</v>
      </c>
      <c r="B124" s="368">
        <v>2</v>
      </c>
      <c r="C124" s="41"/>
      <c r="D124" s="347">
        <v>1</v>
      </c>
      <c r="E124" s="16"/>
      <c r="F124" s="346">
        <v>10</v>
      </c>
      <c r="G124" s="53"/>
      <c r="H124" s="346">
        <v>1</v>
      </c>
      <c r="I124" s="16"/>
      <c r="J124" s="346">
        <v>10</v>
      </c>
      <c r="K124" s="16"/>
      <c r="L124" s="346">
        <v>10</v>
      </c>
      <c r="M124" s="16"/>
      <c r="N124" s="274" t="s">
        <v>52</v>
      </c>
      <c r="O124" s="16"/>
    </row>
    <row r="125" spans="1:35" s="40" customFormat="1" ht="29.25" customHeight="1" thickTop="1">
      <c r="A125" s="16"/>
      <c r="B125" s="368"/>
      <c r="C125" s="41"/>
      <c r="D125" s="44">
        <v>5</v>
      </c>
      <c r="E125" s="16"/>
      <c r="F125" s="267">
        <v>5</v>
      </c>
      <c r="G125" s="16"/>
      <c r="H125" s="267">
        <v>5</v>
      </c>
      <c r="I125" s="16"/>
      <c r="J125" s="267">
        <v>1</v>
      </c>
      <c r="K125" s="16"/>
      <c r="L125" s="16"/>
      <c r="M125" s="16"/>
      <c r="N125" s="16"/>
      <c r="O125" s="16"/>
    </row>
    <row r="126" spans="1:35" s="40" customFormat="1" ht="29.25" customHeight="1">
      <c r="A126" s="16"/>
      <c r="B126" s="275" t="s">
        <v>209</v>
      </c>
      <c r="C126" s="378">
        <v>5</v>
      </c>
      <c r="D126" s="62" t="str">
        <f>IF(C126="","",IF(C126=5,"J","L"))</f>
        <v>J</v>
      </c>
      <c r="E126" s="45"/>
      <c r="F126" s="64" t="str">
        <f>IF(F125="","",IF(F125=C126,"J","L"))</f>
        <v>J</v>
      </c>
      <c r="G126" s="45"/>
      <c r="H126" s="64" t="str">
        <f>IF(H125="","",IF(H125=C126,"J","L"))</f>
        <v>J</v>
      </c>
      <c r="I126" s="16"/>
      <c r="J126" s="63" t="str">
        <f>IF(J124="","",IF(J125="","",IF(J124/J125=(B124*D125/D124),"J","L")))</f>
        <v>J</v>
      </c>
      <c r="K126" s="16"/>
      <c r="L126" s="280" t="str">
        <f>IF(L124="","",IF(L124=B124/(D124/D125),"J","L"))</f>
        <v>J</v>
      </c>
      <c r="M126" s="16"/>
      <c r="N126" s="16"/>
      <c r="O126" s="16"/>
    </row>
    <row r="127" spans="1:35" s="40" customFormat="1" ht="29.25" customHeight="1">
      <c r="A127" s="16"/>
      <c r="B127" s="16"/>
      <c r="C127" s="16"/>
      <c r="D127" s="16"/>
      <c r="E127" s="16"/>
      <c r="F127" s="16"/>
      <c r="G127" s="16"/>
      <c r="H127" s="16"/>
      <c r="I127" s="16"/>
      <c r="J127" s="16"/>
      <c r="K127" s="16"/>
      <c r="L127" s="16"/>
      <c r="M127" s="16"/>
      <c r="N127" s="16"/>
      <c r="O127" s="16"/>
    </row>
    <row r="128" spans="1:35" s="40" customFormat="1" ht="33">
      <c r="A128" s="290" t="s">
        <v>219</v>
      </c>
      <c r="B128" s="291"/>
      <c r="C128" s="291"/>
      <c r="D128" s="291"/>
      <c r="E128" s="291"/>
      <c r="F128" s="291"/>
      <c r="G128" s="291"/>
      <c r="H128" s="291"/>
      <c r="I128" s="291"/>
      <c r="J128" s="291"/>
      <c r="K128" s="291"/>
      <c r="L128" s="291"/>
      <c r="M128" s="291"/>
      <c r="N128" s="291"/>
      <c r="O128" s="291"/>
      <c r="P128" s="291"/>
      <c r="Q128" s="291"/>
      <c r="R128" s="291"/>
      <c r="S128" s="291"/>
      <c r="T128" s="291"/>
      <c r="U128" s="40" t="s">
        <v>58</v>
      </c>
    </row>
    <row r="129" spans="1:21" s="40" customFormat="1" ht="19.5">
      <c r="B129" s="62" t="str">
        <f>IF(B130="","",IF(B130=D133,"J","L"))</f>
        <v/>
      </c>
      <c r="D129" s="62" t="str">
        <f>IF(D130="","",IF(D130=C134/D133,"J","L"))</f>
        <v/>
      </c>
      <c r="F129" s="62" t="str">
        <f>IF(F132="","",IF(F132=B132*B130,"J","L"))</f>
        <v/>
      </c>
      <c r="H129" s="62" t="str">
        <f>IF(H132="","",IF(H132=D132*D130,"J","L"))</f>
        <v/>
      </c>
    </row>
    <row r="130" spans="1:21" s="40" customFormat="1" ht="19.5">
      <c r="B130" s="273"/>
      <c r="D130" s="273"/>
    </row>
    <row r="131" spans="1:21" s="40" customFormat="1" ht="25.5">
      <c r="F131" s="43"/>
    </row>
    <row r="132" spans="1:21" ht="23.25" thickBot="1">
      <c r="A132" s="41" t="s">
        <v>47</v>
      </c>
      <c r="B132" s="368">
        <v>4</v>
      </c>
      <c r="C132" s="41"/>
      <c r="D132" s="264">
        <v>1</v>
      </c>
      <c r="F132" s="263"/>
      <c r="G132" s="53"/>
      <c r="H132" s="263"/>
      <c r="J132" s="271"/>
      <c r="L132" s="271"/>
      <c r="N132" s="274" t="s">
        <v>52</v>
      </c>
      <c r="U132" s="16" t="str">
        <f>IF(L134="J",1,"0")</f>
        <v>0</v>
      </c>
    </row>
    <row r="133" spans="1:21" ht="23.25" thickTop="1">
      <c r="B133" s="368"/>
      <c r="C133" s="41"/>
      <c r="D133" s="44">
        <v>3</v>
      </c>
      <c r="F133" s="51"/>
      <c r="H133" s="51"/>
      <c r="J133" s="51"/>
    </row>
    <row r="134" spans="1:21" ht="22.5">
      <c r="B134" s="275" t="s">
        <v>209</v>
      </c>
      <c r="C134" s="276"/>
      <c r="D134" s="62" t="str">
        <f>IF(C134="","",IF(C134=3,"J","L"))</f>
        <v/>
      </c>
      <c r="E134" s="45"/>
      <c r="F134" s="64" t="str">
        <f>IF(F133="","",IF(F133=C134,"J","L"))</f>
        <v/>
      </c>
      <c r="G134" s="45"/>
      <c r="H134" s="64" t="str">
        <f>IF(H133="","",IF(H133=C134,"J","L"))</f>
        <v/>
      </c>
      <c r="J134" s="63" t="str">
        <f>IF(J132="","",IF(J133="","",IF(J132/J133=(B132*D133/D132),"J","L")))</f>
        <v/>
      </c>
      <c r="L134" s="280" t="str">
        <f>IF(L132="","",IF(L132=B132/(D132/D133),"J","L"))</f>
        <v/>
      </c>
    </row>
    <row r="136" spans="1:21">
      <c r="A136" s="291"/>
      <c r="B136" s="291"/>
      <c r="C136" s="291"/>
      <c r="D136" s="291"/>
      <c r="E136" s="291"/>
      <c r="F136" s="291"/>
      <c r="G136" s="291"/>
      <c r="H136" s="291"/>
      <c r="I136" s="291"/>
      <c r="J136" s="291"/>
      <c r="K136" s="291"/>
      <c r="L136" s="291"/>
      <c r="M136" s="291"/>
      <c r="N136" s="291"/>
      <c r="O136" s="291"/>
      <c r="P136" s="291"/>
      <c r="Q136" s="291"/>
      <c r="R136" s="291"/>
      <c r="S136" s="291"/>
      <c r="T136" s="291"/>
    </row>
    <row r="137" spans="1:21" s="40" customFormat="1" ht="19.5">
      <c r="B137" s="62" t="str">
        <f>IF(B138="","",IF(B138=D141,"J","L"))</f>
        <v/>
      </c>
      <c r="D137" s="62" t="str">
        <f>IF(D138="","",IF(D138=C142/D141,"J","L"))</f>
        <v/>
      </c>
      <c r="F137" s="62" t="str">
        <f>IF(F140="","",IF(F140=B140*B138,"J","L"))</f>
        <v/>
      </c>
      <c r="H137" s="62" t="str">
        <f>IF(H140="","",IF(H140=D140*D138,"J","L"))</f>
        <v/>
      </c>
    </row>
    <row r="138" spans="1:21" s="40" customFormat="1" ht="19.5">
      <c r="B138" s="273"/>
      <c r="D138" s="273"/>
    </row>
    <row r="139" spans="1:21" s="40" customFormat="1" ht="25.5">
      <c r="F139" s="43"/>
    </row>
    <row r="140" spans="1:21" ht="23.25" thickBot="1">
      <c r="A140" s="41" t="s">
        <v>48</v>
      </c>
      <c r="B140" s="368">
        <v>5</v>
      </c>
      <c r="C140" s="41"/>
      <c r="D140" s="264">
        <v>3</v>
      </c>
      <c r="F140" s="263"/>
      <c r="G140" s="53"/>
      <c r="H140" s="263"/>
      <c r="J140" s="271"/>
      <c r="L140" s="373"/>
      <c r="M140" s="271"/>
      <c r="N140" s="274" t="s">
        <v>52</v>
      </c>
      <c r="U140" s="16" t="str">
        <f>IF(M142="J",1,"0")</f>
        <v>0</v>
      </c>
    </row>
    <row r="141" spans="1:21" ht="23.25" thickTop="1">
      <c r="B141" s="368"/>
      <c r="C141" s="41"/>
      <c r="D141" s="44">
        <v>4</v>
      </c>
      <c r="F141" s="51"/>
      <c r="H141" s="51"/>
      <c r="J141" s="51"/>
      <c r="L141" s="373"/>
      <c r="M141" s="51"/>
    </row>
    <row r="142" spans="1:21" ht="22.5">
      <c r="B142" s="275" t="s">
        <v>209</v>
      </c>
      <c r="C142" s="276"/>
      <c r="D142" s="62" t="str">
        <f>IF(C142="","",IF(C142=D141,"J","L"))</f>
        <v/>
      </c>
      <c r="E142" s="45"/>
      <c r="F142" s="64" t="str">
        <f>IF(F141="","",IF(F141=C142,"J","L"))</f>
        <v/>
      </c>
      <c r="G142" s="45"/>
      <c r="H142" s="64" t="str">
        <f>IF(H141="","",IF(H141=C142,"J","L"))</f>
        <v/>
      </c>
      <c r="J142" s="63" t="str">
        <f>IF(J140="","",IF(J141="","",IF(J140/J141=(B140*D141/D140),"J","L")))</f>
        <v/>
      </c>
      <c r="M142" s="280" t="str">
        <f>IF(L140="","",IF(M140="","",IF(M141="","",IF((L140*M141+M140)/M141=B140/(D140/D141),"J","L"))))</f>
        <v/>
      </c>
    </row>
    <row r="143" spans="1:21" ht="25.5">
      <c r="A143" s="40"/>
      <c r="B143" s="264"/>
      <c r="C143" s="41"/>
      <c r="D143" s="264"/>
      <c r="F143" s="43"/>
      <c r="G143" s="53"/>
    </row>
    <row r="144" spans="1:21">
      <c r="A144" s="291"/>
      <c r="B144" s="291"/>
      <c r="C144" s="291"/>
      <c r="D144" s="291"/>
      <c r="E144" s="291"/>
      <c r="F144" s="291"/>
      <c r="G144" s="291"/>
      <c r="H144" s="291"/>
      <c r="I144" s="291"/>
      <c r="J144" s="291"/>
      <c r="K144" s="291"/>
      <c r="L144" s="291"/>
      <c r="M144" s="291"/>
      <c r="N144" s="291"/>
      <c r="O144" s="291"/>
      <c r="P144" s="291"/>
      <c r="Q144" s="291"/>
      <c r="R144" s="291"/>
      <c r="S144" s="291"/>
      <c r="T144" s="291"/>
    </row>
    <row r="145" spans="1:21" s="40" customFormat="1" ht="19.5">
      <c r="B145" s="62" t="str">
        <f>IF(B148="","",IF(B146=D149,"J","L"))</f>
        <v>L</v>
      </c>
      <c r="D145" s="62" t="str">
        <f>IF(D146="","",IF(D146=C150/D149,"J","L"))</f>
        <v/>
      </c>
      <c r="F145" s="62" t="str">
        <f>IF(F148="","",IF(F148=B148*B146,"J","L"))</f>
        <v/>
      </c>
      <c r="H145" s="62" t="str">
        <f>IF(H148="","",IF(H148=D148*D146,"J","L"))</f>
        <v/>
      </c>
    </row>
    <row r="146" spans="1:21" s="40" customFormat="1" ht="19.5">
      <c r="B146" s="273"/>
      <c r="D146" s="273"/>
    </row>
    <row r="147" spans="1:21" s="40" customFormat="1" ht="25.5">
      <c r="F147" s="43"/>
    </row>
    <row r="148" spans="1:21" ht="23.25" thickBot="1">
      <c r="A148" s="41" t="s">
        <v>49</v>
      </c>
      <c r="B148" s="368">
        <v>3</v>
      </c>
      <c r="C148" s="41"/>
      <c r="D148" s="264">
        <v>4</v>
      </c>
      <c r="F148" s="263"/>
      <c r="G148" s="53"/>
      <c r="H148" s="263"/>
      <c r="J148" s="263"/>
      <c r="L148" s="373"/>
      <c r="M148" s="271"/>
      <c r="N148" s="274" t="s">
        <v>52</v>
      </c>
      <c r="U148" s="16" t="str">
        <f>IF(J150="J",1,"0")</f>
        <v>0</v>
      </c>
    </row>
    <row r="149" spans="1:21" ht="23.25" thickTop="1">
      <c r="B149" s="368"/>
      <c r="C149" s="41"/>
      <c r="D149" s="44">
        <v>5</v>
      </c>
      <c r="F149" s="51"/>
      <c r="H149" s="51"/>
      <c r="J149" s="51"/>
      <c r="L149" s="373"/>
      <c r="M149" s="51"/>
    </row>
    <row r="150" spans="1:21" ht="22.5">
      <c r="B150" s="275" t="s">
        <v>209</v>
      </c>
      <c r="C150" s="276"/>
      <c r="D150" s="62" t="str">
        <f>IF(C150="","",IF(C150=D149,"J","L"))</f>
        <v/>
      </c>
      <c r="E150" s="45"/>
      <c r="F150" s="64" t="str">
        <f>IF(F149="","",IF(F149=C150,"J","L"))</f>
        <v/>
      </c>
      <c r="G150" s="45"/>
      <c r="H150" s="64" t="str">
        <f>IF(H149="","",IF(H149=C150,"J","L"))</f>
        <v/>
      </c>
      <c r="J150" s="63" t="str">
        <f>IF(J148="","",IF(J149="","",IF(J148/J149=(B148*D149/D148),"J","L")))</f>
        <v/>
      </c>
      <c r="M150" s="280" t="str">
        <f>IF(L148="","",IF(M148="","",IF(M149="","",IF((L148*M149+M148)/M149=B148/(D148/D149),"J","L"))))</f>
        <v/>
      </c>
    </row>
    <row r="152" spans="1:21">
      <c r="A152" s="291"/>
      <c r="B152" s="291"/>
      <c r="C152" s="291"/>
      <c r="D152" s="291"/>
      <c r="E152" s="291"/>
      <c r="F152" s="291"/>
      <c r="G152" s="291"/>
      <c r="H152" s="291"/>
      <c r="I152" s="291"/>
      <c r="J152" s="291"/>
      <c r="K152" s="291"/>
      <c r="L152" s="291"/>
      <c r="M152" s="291"/>
      <c r="N152" s="291"/>
      <c r="O152" s="291"/>
      <c r="P152" s="291"/>
      <c r="Q152" s="291"/>
      <c r="R152" s="291"/>
      <c r="S152" s="291"/>
      <c r="T152" s="291"/>
    </row>
    <row r="153" spans="1:21" s="40" customFormat="1" ht="19.5">
      <c r="B153" s="62" t="str">
        <f>IF(B154="","",IF(B154=D157,"J","L"))</f>
        <v/>
      </c>
      <c r="D153" s="62" t="str">
        <f>IF(D154="","",IF(D154=C158/D157,"J","L"))</f>
        <v/>
      </c>
      <c r="F153" s="62" t="str">
        <f>IF(F156="","",IF(F156=B156*B154,"J","L"))</f>
        <v/>
      </c>
      <c r="H153" s="62" t="str">
        <f>IF(H156="","",IF(H156=D156*D154,"J","L"))</f>
        <v/>
      </c>
    </row>
    <row r="154" spans="1:21" s="40" customFormat="1" ht="19.5">
      <c r="B154" s="273"/>
      <c r="D154" s="273"/>
    </row>
    <row r="155" spans="1:21" s="40" customFormat="1" ht="25.5">
      <c r="F155" s="43"/>
    </row>
    <row r="156" spans="1:21" ht="23.25" thickBot="1">
      <c r="A156" s="41" t="s">
        <v>50</v>
      </c>
      <c r="B156" s="368">
        <v>8</v>
      </c>
      <c r="C156" s="41"/>
      <c r="D156" s="264">
        <v>2</v>
      </c>
      <c r="F156" s="263"/>
      <c r="G156" s="53"/>
      <c r="H156" s="263"/>
      <c r="J156" s="263"/>
      <c r="L156" s="271"/>
      <c r="N156" s="274" t="s">
        <v>52</v>
      </c>
      <c r="P156" s="274"/>
      <c r="U156" s="16" t="str">
        <f>IF(L158="J",1,"0")</f>
        <v>0</v>
      </c>
    </row>
    <row r="157" spans="1:21" ht="23.25" thickTop="1">
      <c r="B157" s="368"/>
      <c r="C157" s="41"/>
      <c r="D157" s="44">
        <v>3</v>
      </c>
      <c r="F157" s="51"/>
      <c r="H157" s="51"/>
      <c r="J157" s="51"/>
    </row>
    <row r="158" spans="1:21" ht="22.5">
      <c r="B158" s="275" t="s">
        <v>209</v>
      </c>
      <c r="C158" s="276"/>
      <c r="D158" s="62" t="str">
        <f>IF(C158="","",IF(C158=3,"J","L"))</f>
        <v/>
      </c>
      <c r="E158" s="45"/>
      <c r="F158" s="64" t="str">
        <f>IF(F157="","",IF(F157=C158,"J","L"))</f>
        <v/>
      </c>
      <c r="G158" s="45"/>
      <c r="H158" s="64" t="str">
        <f>IF(H157="","",IF(H157=C158,"J","L"))</f>
        <v/>
      </c>
      <c r="J158" s="63" t="str">
        <f>IF(J156="","",IF(J157="","",IF(J156/J157=(B156*D157/D156),"J","L")))</f>
        <v/>
      </c>
      <c r="L158" s="280" t="str">
        <f>IF(L156="","",IF(L156=B156/(D156/D157),"J","L"))</f>
        <v/>
      </c>
    </row>
    <row r="159" spans="1:21" ht="25.5">
      <c r="A159" s="40"/>
      <c r="B159" s="264"/>
      <c r="C159" s="41"/>
      <c r="D159" s="264"/>
      <c r="F159" s="43"/>
      <c r="G159" s="53"/>
    </row>
    <row r="160" spans="1:21">
      <c r="A160" s="291"/>
      <c r="B160" s="291"/>
      <c r="C160" s="291"/>
      <c r="D160" s="291"/>
      <c r="E160" s="291"/>
      <c r="F160" s="291"/>
      <c r="G160" s="291"/>
      <c r="H160" s="291"/>
      <c r="I160" s="291"/>
      <c r="J160" s="291"/>
      <c r="K160" s="291"/>
      <c r="L160" s="291"/>
      <c r="M160" s="291"/>
      <c r="N160" s="291"/>
      <c r="O160" s="291"/>
      <c r="P160" s="291"/>
      <c r="Q160" s="291"/>
      <c r="R160" s="291"/>
      <c r="S160" s="291"/>
      <c r="T160" s="291"/>
    </row>
    <row r="161" spans="1:22" s="40" customFormat="1" ht="19.5">
      <c r="B161" s="62" t="str">
        <f>IF(B162="","",IF(B162=D165,"J","L"))</f>
        <v/>
      </c>
      <c r="D161" s="62" t="str">
        <f>IF(D162="","",IF(D162=C166/D165,"J","L"))</f>
        <v/>
      </c>
      <c r="F161" s="62" t="str">
        <f>IF(F164="","",IF(F164=B164*B162,"J","L"))</f>
        <v/>
      </c>
      <c r="H161" s="62" t="str">
        <f>IF(H164="","",IF(H164=D164*D162,"J","L"))</f>
        <v/>
      </c>
    </row>
    <row r="162" spans="1:22" s="40" customFormat="1" ht="19.5">
      <c r="B162" s="273"/>
      <c r="D162" s="273"/>
    </row>
    <row r="163" spans="1:22" s="40" customFormat="1" ht="25.5">
      <c r="F163" s="43"/>
    </row>
    <row r="164" spans="1:22" ht="23.25" thickBot="1">
      <c r="A164" s="41" t="s">
        <v>51</v>
      </c>
      <c r="B164" s="368">
        <v>4</v>
      </c>
      <c r="C164" s="41"/>
      <c r="D164" s="264">
        <v>5</v>
      </c>
      <c r="F164" s="263"/>
      <c r="G164" s="53"/>
      <c r="H164" s="263"/>
      <c r="J164" s="271"/>
      <c r="L164" s="373"/>
      <c r="M164" s="271"/>
      <c r="N164" s="274" t="s">
        <v>52</v>
      </c>
      <c r="U164" s="16" t="str">
        <f>IF(M166="J",1,"0")</f>
        <v>0</v>
      </c>
    </row>
    <row r="165" spans="1:22" ht="23.25" thickTop="1">
      <c r="B165" s="368"/>
      <c r="C165" s="41"/>
      <c r="D165" s="44">
        <v>6</v>
      </c>
      <c r="F165" s="51"/>
      <c r="H165" s="51"/>
      <c r="J165" s="51"/>
      <c r="L165" s="373"/>
      <c r="M165" s="51"/>
    </row>
    <row r="166" spans="1:22" ht="22.5">
      <c r="B166" s="275" t="s">
        <v>209</v>
      </c>
      <c r="C166" s="276"/>
      <c r="D166" s="62" t="str">
        <f>IF(C166="","",IF(C166=D165,"J","L"))</f>
        <v/>
      </c>
      <c r="E166" s="45"/>
      <c r="F166" s="64" t="str">
        <f>IF(F165="","",IF(F165=C166,"J","L"))</f>
        <v/>
      </c>
      <c r="G166" s="45"/>
      <c r="H166" s="64" t="str">
        <f>IF(H165="","",IF(H165=C166,"J","L"))</f>
        <v/>
      </c>
      <c r="J166" s="63" t="str">
        <f>IF(J164="","",IF(J165="","",IF(J164/J165=(B164*D165/D164),"J","L")))</f>
        <v/>
      </c>
      <c r="M166" s="280" t="str">
        <f>IF(L164="","",IF(M164="","",IF(M165="","",IF((L164*M165+M164)/M165=B164/(D164/D165),"J","L"))))</f>
        <v/>
      </c>
    </row>
    <row r="167" spans="1:22" ht="22.5">
      <c r="B167" s="275"/>
      <c r="C167" s="275"/>
      <c r="D167" s="275"/>
      <c r="E167" s="275"/>
      <c r="F167" s="64"/>
      <c r="G167" s="45"/>
      <c r="H167" s="64"/>
      <c r="J167" s="63"/>
      <c r="M167" s="280"/>
    </row>
    <row r="168" spans="1:22" ht="25.5">
      <c r="A168" s="40"/>
      <c r="B168" s="286"/>
      <c r="C168" s="41"/>
      <c r="D168" s="286"/>
      <c r="F168" s="43"/>
      <c r="G168" s="53"/>
      <c r="K168" s="277">
        <f>SUM(U132:U165)</f>
        <v>0</v>
      </c>
      <c r="L168" s="278" t="s">
        <v>226</v>
      </c>
    </row>
    <row r="169" spans="1:22">
      <c r="A169" s="291"/>
      <c r="B169" s="291"/>
      <c r="C169" s="291"/>
      <c r="D169" s="291"/>
      <c r="E169" s="291"/>
      <c r="F169" s="291"/>
      <c r="G169" s="291"/>
      <c r="H169" s="291"/>
      <c r="I169" s="291"/>
      <c r="J169" s="291"/>
      <c r="K169" s="291"/>
      <c r="L169" s="291"/>
      <c r="M169" s="291"/>
      <c r="N169" s="291"/>
      <c r="O169" s="291"/>
      <c r="P169" s="291"/>
      <c r="Q169" s="291"/>
      <c r="R169" s="291"/>
      <c r="S169" s="291"/>
      <c r="T169" s="291"/>
    </row>
    <row r="173" spans="1:22" ht="19.5">
      <c r="A173" s="40"/>
      <c r="B173" s="40"/>
      <c r="C173" s="40"/>
      <c r="D173" s="40"/>
      <c r="E173" s="40"/>
      <c r="F173" s="40"/>
      <c r="G173" s="40"/>
      <c r="H173" s="40"/>
      <c r="I173" s="40"/>
      <c r="J173" s="40"/>
      <c r="K173" s="40"/>
      <c r="L173" s="40"/>
      <c r="M173" s="40"/>
      <c r="N173" s="40"/>
      <c r="O173" s="40"/>
      <c r="P173" s="40"/>
      <c r="Q173" s="40"/>
      <c r="R173" s="40"/>
      <c r="S173" s="40"/>
      <c r="T173" s="40"/>
      <c r="U173" s="40"/>
      <c r="V173" s="40"/>
    </row>
    <row r="174" spans="1:22" ht="19.5">
      <c r="A174" s="40"/>
      <c r="B174" s="40"/>
      <c r="C174" s="40"/>
      <c r="D174" s="40"/>
      <c r="E174" s="40"/>
      <c r="F174" s="40"/>
      <c r="G174" s="40"/>
      <c r="H174" s="40"/>
      <c r="I174" s="40"/>
      <c r="J174" s="40"/>
      <c r="K174" s="40"/>
      <c r="L174" s="40"/>
      <c r="M174" s="40"/>
      <c r="N174" s="40"/>
      <c r="O174" s="40"/>
      <c r="P174" s="40"/>
      <c r="Q174" s="40"/>
      <c r="R174" s="40"/>
      <c r="S174" s="40"/>
      <c r="T174" s="40"/>
      <c r="V174" s="40"/>
    </row>
    <row r="175" spans="1:22" ht="19.5">
      <c r="A175" s="40"/>
      <c r="B175" s="40"/>
      <c r="C175" s="40"/>
      <c r="D175" s="40"/>
      <c r="E175" s="40"/>
      <c r="F175" s="40"/>
      <c r="G175" s="40"/>
      <c r="H175" s="40"/>
      <c r="I175" s="40"/>
      <c r="J175" s="40"/>
      <c r="K175" s="40"/>
      <c r="L175" s="40"/>
      <c r="M175" s="40"/>
      <c r="N175" s="40"/>
      <c r="O175" s="40"/>
      <c r="P175" s="40"/>
      <c r="Q175" s="40"/>
      <c r="R175" s="40"/>
      <c r="S175" s="40"/>
      <c r="T175" s="40"/>
      <c r="U175" s="40"/>
      <c r="V175" s="40"/>
    </row>
    <row r="177" spans="1:21" ht="29.25">
      <c r="A177" s="287" t="s">
        <v>216</v>
      </c>
    </row>
    <row r="178" spans="1:21" ht="28.5" customHeight="1">
      <c r="A178" s="288" t="s">
        <v>220</v>
      </c>
    </row>
    <row r="179" spans="1:21" ht="28.5" customHeight="1">
      <c r="A179" s="288"/>
      <c r="B179" s="288" t="s">
        <v>221</v>
      </c>
    </row>
    <row r="180" spans="1:21" ht="28.5" customHeight="1">
      <c r="A180" s="288" t="s">
        <v>222</v>
      </c>
    </row>
    <row r="181" spans="1:21" ht="31.5">
      <c r="A181" s="289" t="s">
        <v>204</v>
      </c>
    </row>
    <row r="182" spans="1:21" ht="23.25" thickBot="1">
      <c r="A182" s="40" t="s">
        <v>47</v>
      </c>
      <c r="B182" s="286">
        <v>4</v>
      </c>
      <c r="C182" s="41"/>
      <c r="D182" s="368">
        <v>4</v>
      </c>
      <c r="F182" s="285">
        <v>1</v>
      </c>
      <c r="G182" s="40"/>
      <c r="H182" s="40"/>
      <c r="I182" s="40"/>
      <c r="J182" s="40"/>
      <c r="K182" s="40" t="s">
        <v>223</v>
      </c>
      <c r="L182" s="40"/>
      <c r="M182" s="40"/>
    </row>
    <row r="183" spans="1:21" ht="23.25" thickTop="1">
      <c r="A183" s="40"/>
      <c r="B183" s="44">
        <v>7</v>
      </c>
      <c r="C183" s="41"/>
      <c r="D183" s="368"/>
      <c r="F183" s="51">
        <v>7</v>
      </c>
      <c r="G183" s="40"/>
      <c r="H183" s="40"/>
      <c r="I183" s="40"/>
      <c r="J183" s="40"/>
      <c r="K183" s="40" t="s">
        <v>224</v>
      </c>
      <c r="L183" s="40"/>
      <c r="M183" s="40"/>
      <c r="N183" s="40"/>
      <c r="O183" s="40"/>
      <c r="P183" s="40"/>
    </row>
    <row r="184" spans="1:21" ht="22.5">
      <c r="A184" s="40"/>
      <c r="D184" s="62" t="str">
        <f>IF(C184="","",IF(C184=B183,"J","L"))</f>
        <v/>
      </c>
      <c r="E184" s="45"/>
      <c r="F184" s="64" t="str">
        <f>IF(F183="","",IF(F182/F183=(B182/D182)/B183,"J","L"))</f>
        <v>J</v>
      </c>
      <c r="G184" s="40"/>
      <c r="H184" s="40"/>
      <c r="I184" s="40"/>
      <c r="J184" s="40"/>
      <c r="K184" s="40"/>
      <c r="L184" s="40"/>
      <c r="M184" s="40"/>
    </row>
    <row r="185" spans="1:21" ht="22.5">
      <c r="A185" s="41"/>
      <c r="G185" s="53"/>
      <c r="H185" s="53"/>
      <c r="I185" s="53"/>
      <c r="J185" s="53"/>
      <c r="K185" s="63"/>
      <c r="L185" s="40"/>
      <c r="M185" s="40"/>
    </row>
    <row r="186" spans="1:21" ht="23.25" thickBot="1">
      <c r="A186" s="40" t="s">
        <v>48</v>
      </c>
      <c r="B186" s="286">
        <v>4</v>
      </c>
      <c r="C186" s="41"/>
      <c r="D186" s="368">
        <v>2</v>
      </c>
      <c r="F186" s="285">
        <v>2</v>
      </c>
      <c r="K186" s="40" t="s">
        <v>225</v>
      </c>
      <c r="L186" s="40"/>
      <c r="M186" s="40"/>
    </row>
    <row r="187" spans="1:21" ht="17.25" customHeight="1" thickTop="1">
      <c r="B187" s="44">
        <v>5</v>
      </c>
      <c r="C187" s="41"/>
      <c r="D187" s="368"/>
      <c r="F187" s="51">
        <v>5</v>
      </c>
      <c r="G187" s="45"/>
      <c r="H187" s="64"/>
      <c r="J187" s="65"/>
      <c r="K187" s="40" t="s">
        <v>224</v>
      </c>
    </row>
    <row r="188" spans="1:21" ht="17.25" customHeight="1">
      <c r="D188" s="62" t="str">
        <f>IF(C188="","",IF(C188=B187,"J","L"))</f>
        <v/>
      </c>
      <c r="E188" s="45"/>
      <c r="F188" s="64" t="str">
        <f>IF(F187="","",IF(F186/F187=(B186/D186)/B187,"J","L"))</f>
        <v>J</v>
      </c>
    </row>
    <row r="189" spans="1:21" ht="37.5" customHeight="1">
      <c r="A189" s="292" t="s">
        <v>219</v>
      </c>
      <c r="B189" s="293"/>
      <c r="C189" s="293"/>
      <c r="D189" s="293"/>
      <c r="E189" s="293"/>
      <c r="F189" s="293"/>
      <c r="G189" s="293"/>
      <c r="H189" s="293"/>
      <c r="I189" s="293"/>
      <c r="J189" s="293"/>
      <c r="K189" s="293"/>
      <c r="L189" s="293"/>
      <c r="M189" s="293"/>
      <c r="N189" s="293"/>
      <c r="O189" s="293"/>
      <c r="P189" s="293"/>
      <c r="Q189" s="293"/>
      <c r="R189" s="293"/>
      <c r="S189" s="293"/>
      <c r="T189" s="293"/>
      <c r="U189" s="40" t="s">
        <v>58</v>
      </c>
    </row>
    <row r="190" spans="1:21" ht="14.25" customHeight="1"/>
    <row r="191" spans="1:21" ht="24.75" customHeight="1" thickBot="1">
      <c r="A191" s="40" t="s">
        <v>47</v>
      </c>
      <c r="B191" s="286">
        <v>6</v>
      </c>
      <c r="C191" s="41"/>
      <c r="D191" s="368">
        <v>6</v>
      </c>
      <c r="F191" s="285"/>
      <c r="H191" s="274" t="s">
        <v>52</v>
      </c>
      <c r="U191" s="16" t="str">
        <f>IF(F193="J",1,"0")</f>
        <v>0</v>
      </c>
    </row>
    <row r="192" spans="1:21" ht="24.75" customHeight="1" thickTop="1">
      <c r="A192" s="40"/>
      <c r="B192" s="44">
        <v>9</v>
      </c>
      <c r="C192" s="41"/>
      <c r="D192" s="368"/>
      <c r="F192" s="51"/>
    </row>
    <row r="193" spans="1:21" ht="18" customHeight="1">
      <c r="A193" s="40"/>
      <c r="D193" s="62" t="str">
        <f>IF(C193="","",IF(C193=B192,"J","L"))</f>
        <v/>
      </c>
      <c r="E193" s="45"/>
      <c r="F193" s="64" t="str">
        <f>IF(F192="","",IF(F191/F192=(B191/D191)/B192,"J","L"))</f>
        <v/>
      </c>
    </row>
    <row r="194" spans="1:21" ht="26.25" customHeight="1"/>
    <row r="195" spans="1:21" ht="26.25" customHeight="1" thickBot="1">
      <c r="A195" s="40" t="s">
        <v>48</v>
      </c>
      <c r="B195" s="286">
        <v>4</v>
      </c>
      <c r="C195" s="41"/>
      <c r="D195" s="368">
        <v>2</v>
      </c>
      <c r="F195" s="285"/>
      <c r="H195" s="274" t="s">
        <v>52</v>
      </c>
      <c r="U195" s="16" t="str">
        <f>IF(F197="J",1,"0")</f>
        <v>0</v>
      </c>
    </row>
    <row r="196" spans="1:21" ht="26.25" customHeight="1" thickTop="1">
      <c r="A196" s="40"/>
      <c r="B196" s="44">
        <v>15</v>
      </c>
      <c r="C196" s="41"/>
      <c r="D196" s="368"/>
      <c r="F196" s="51"/>
    </row>
    <row r="197" spans="1:21" ht="26.25" customHeight="1">
      <c r="A197" s="40"/>
      <c r="D197" s="62" t="str">
        <f>IF(C197="","",IF(C197=B196,"J","L"))</f>
        <v/>
      </c>
      <c r="E197" s="45"/>
      <c r="F197" s="64" t="str">
        <f>IF(F196="","",IF(F195/F196=(B195/D195)/B196,"J","L"))</f>
        <v/>
      </c>
    </row>
    <row r="198" spans="1:21" ht="26.25" customHeight="1"/>
    <row r="199" spans="1:21" ht="26.25" customHeight="1" thickBot="1">
      <c r="A199" s="40" t="s">
        <v>49</v>
      </c>
      <c r="B199" s="286">
        <v>8</v>
      </c>
      <c r="C199" s="41"/>
      <c r="D199" s="368">
        <v>4</v>
      </c>
      <c r="F199" s="285"/>
      <c r="H199" s="274" t="s">
        <v>52</v>
      </c>
      <c r="U199" s="16" t="str">
        <f>IF(F201="J",1,"0")</f>
        <v>0</v>
      </c>
    </row>
    <row r="200" spans="1:21" ht="26.25" customHeight="1" thickTop="1">
      <c r="A200" s="40"/>
      <c r="B200" s="44">
        <v>9</v>
      </c>
      <c r="C200" s="41"/>
      <c r="D200" s="368"/>
      <c r="F200" s="51"/>
    </row>
    <row r="201" spans="1:21" ht="26.25" customHeight="1">
      <c r="A201" s="40"/>
      <c r="D201" s="62" t="str">
        <f>IF(C201="","",IF(C201=B200,"J","L"))</f>
        <v/>
      </c>
      <c r="E201" s="45"/>
      <c r="F201" s="64" t="str">
        <f>IF(F200="","",IF(F199/F200=(B199/D199)/B200,"J","L"))</f>
        <v/>
      </c>
    </row>
    <row r="202" spans="1:21" ht="26.25" customHeight="1">
      <c r="A202" s="40"/>
      <c r="D202" s="62"/>
      <c r="E202" s="45"/>
      <c r="F202" s="64"/>
    </row>
    <row r="203" spans="1:21" ht="26.25" customHeight="1" thickBot="1">
      <c r="A203" s="40" t="s">
        <v>50</v>
      </c>
      <c r="B203" s="286">
        <v>6</v>
      </c>
      <c r="C203" s="41"/>
      <c r="D203" s="368">
        <v>3</v>
      </c>
      <c r="F203" s="285"/>
      <c r="H203" s="274" t="s">
        <v>52</v>
      </c>
      <c r="U203" s="16" t="str">
        <f>IF(F205="J",1,"0")</f>
        <v>0</v>
      </c>
    </row>
    <row r="204" spans="1:21" ht="26.25" customHeight="1" thickTop="1">
      <c r="A204" s="40"/>
      <c r="B204" s="44">
        <v>7</v>
      </c>
      <c r="C204" s="41"/>
      <c r="D204" s="368"/>
      <c r="F204" s="51"/>
    </row>
    <row r="205" spans="1:21" ht="26.25" customHeight="1">
      <c r="A205" s="40"/>
      <c r="D205" s="62" t="str">
        <f>IF(C205="","",IF(C205=B204,"J","L"))</f>
        <v/>
      </c>
      <c r="E205" s="45"/>
      <c r="F205" s="64" t="str">
        <f>IF(F204="","",IF(F203/F204=(B203/D203)/B204,"J","L"))</f>
        <v/>
      </c>
    </row>
    <row r="206" spans="1:21" ht="26.25" customHeight="1">
      <c r="A206" s="40"/>
      <c r="D206" s="62"/>
      <c r="E206" s="45"/>
      <c r="F206" s="64"/>
    </row>
    <row r="207" spans="1:21" ht="26.25" customHeight="1" thickBot="1">
      <c r="A207" s="40" t="s">
        <v>51</v>
      </c>
      <c r="B207" s="286">
        <v>12</v>
      </c>
      <c r="C207" s="41"/>
      <c r="D207" s="368">
        <v>3</v>
      </c>
      <c r="F207" s="285"/>
      <c r="H207" s="274" t="s">
        <v>52</v>
      </c>
      <c r="U207" s="16" t="str">
        <f>IF(F209="J",1,"0")</f>
        <v>0</v>
      </c>
    </row>
    <row r="208" spans="1:21" ht="26.25" customHeight="1" thickTop="1">
      <c r="A208" s="40"/>
      <c r="B208" s="44">
        <v>15</v>
      </c>
      <c r="C208" s="41"/>
      <c r="D208" s="368"/>
      <c r="F208" s="51"/>
    </row>
    <row r="209" spans="1:21" ht="26.25" customHeight="1">
      <c r="A209" s="40"/>
      <c r="D209" s="62" t="str">
        <f>IF(C209="","",IF(C209=B208,"J","L"))</f>
        <v/>
      </c>
      <c r="E209" s="45"/>
      <c r="F209" s="64" t="str">
        <f>IF(F208="","",IF(F207/F208=(B207/D207)/B208,"J","L"))</f>
        <v/>
      </c>
    </row>
    <row r="210" spans="1:21" ht="26.25" customHeight="1">
      <c r="A210" s="40"/>
      <c r="B210" s="286"/>
      <c r="C210" s="41"/>
      <c r="D210" s="286"/>
      <c r="F210" s="43"/>
      <c r="G210" s="53"/>
      <c r="K210" s="277">
        <f>SUM(U191:U207)</f>
        <v>0</v>
      </c>
      <c r="L210" s="278" t="s">
        <v>226</v>
      </c>
    </row>
    <row r="211" spans="1:21" ht="26.25" customHeight="1"/>
    <row r="212" spans="1:21" ht="26.25" customHeight="1"/>
    <row r="213" spans="1:21" ht="26.25" customHeight="1"/>
    <row r="215" spans="1:21" ht="19.5">
      <c r="U215" s="40"/>
    </row>
    <row r="216" spans="1:21" ht="44.25" customHeight="1">
      <c r="C216" s="41"/>
    </row>
    <row r="217" spans="1:21" s="3" customFormat="1" ht="29.25">
      <c r="A217" s="316" t="s">
        <v>216</v>
      </c>
    </row>
    <row r="218" spans="1:21" s="3" customFormat="1" ht="31.5">
      <c r="A218" s="318" t="s">
        <v>239</v>
      </c>
    </row>
    <row r="219" spans="1:21" s="3" customFormat="1" ht="31.5">
      <c r="A219" s="318" t="s">
        <v>247</v>
      </c>
    </row>
    <row r="220" spans="1:21" s="3" customFormat="1" ht="31.5">
      <c r="A220" s="318" t="s">
        <v>248</v>
      </c>
    </row>
    <row r="221" spans="1:21" s="3" customFormat="1" ht="31.5">
      <c r="A221" s="318" t="s">
        <v>174</v>
      </c>
    </row>
    <row r="222" spans="1:21" s="3" customFormat="1" ht="19.5">
      <c r="A222" s="40"/>
      <c r="B222" s="40"/>
      <c r="C222" s="40"/>
      <c r="D222" s="40"/>
      <c r="E222" s="40"/>
      <c r="F222" s="40"/>
      <c r="G222" s="62" t="str">
        <f>IF(G225="","",IF(G223=I226,"J","L"))</f>
        <v>J</v>
      </c>
      <c r="H222" s="40"/>
      <c r="I222" s="62" t="str">
        <f>IF(I225="","",IF(I223=G226,"J","L"))</f>
        <v>J</v>
      </c>
      <c r="J222" s="40"/>
      <c r="K222" s="40"/>
      <c r="L222" s="40"/>
      <c r="M222" s="40"/>
      <c r="N222" s="40"/>
      <c r="O222" s="40"/>
      <c r="P222" s="40"/>
    </row>
    <row r="223" spans="1:21" s="3" customFormat="1" ht="19.5">
      <c r="A223" s="40"/>
      <c r="B223" s="40"/>
      <c r="C223" s="40"/>
      <c r="D223" s="40"/>
      <c r="E223" s="40"/>
      <c r="F223" s="64"/>
      <c r="G223" s="379">
        <v>2</v>
      </c>
      <c r="H223" s="64"/>
      <c r="I223" s="379">
        <v>5</v>
      </c>
      <c r="J223" s="40"/>
      <c r="K223" s="64" t="str">
        <f>IF(K225="","",IF(K225=G225*G223,"J","L"))</f>
        <v>J</v>
      </c>
      <c r="L223" s="40"/>
      <c r="M223" s="64" t="str">
        <f>IF(M225=I225*I223,"J","L")</f>
        <v>J</v>
      </c>
      <c r="N223" s="40"/>
      <c r="O223" s="40"/>
      <c r="P223" s="40"/>
    </row>
    <row r="224" spans="1:21" s="3" customFormat="1" ht="19.5">
      <c r="A224" s="40"/>
      <c r="B224" s="40"/>
      <c r="C224" s="40"/>
      <c r="D224" s="40"/>
      <c r="E224" s="40"/>
      <c r="F224" s="40"/>
      <c r="G224" s="40"/>
      <c r="H224" s="40"/>
      <c r="I224" s="40"/>
      <c r="J224" s="40"/>
      <c r="K224" s="40"/>
      <c r="L224" s="40"/>
      <c r="M224" s="40"/>
      <c r="N224" s="40"/>
      <c r="O224" s="40"/>
      <c r="P224" s="40"/>
    </row>
    <row r="225" spans="1:434" s="3" customFormat="1" ht="23.25" thickBot="1">
      <c r="A225" s="41"/>
      <c r="B225" s="331">
        <v>4</v>
      </c>
      <c r="C225" s="41"/>
      <c r="D225" s="368">
        <v>1</v>
      </c>
      <c r="E225" s="331">
        <v>1</v>
      </c>
      <c r="F225" s="40"/>
      <c r="G225" s="346">
        <v>4</v>
      </c>
      <c r="H225" s="64"/>
      <c r="I225" s="346">
        <v>3</v>
      </c>
      <c r="J225" s="40"/>
      <c r="K225" s="346">
        <v>8</v>
      </c>
      <c r="L225" s="40"/>
      <c r="M225" s="346">
        <v>15</v>
      </c>
      <c r="N225" s="16"/>
      <c r="O225" s="346">
        <v>8</v>
      </c>
      <c r="P225" s="67" t="str">
        <f>IF(O225="","",IF(O226="","",IF(O225/O226=(B225/B226)/((D225*E226+E225)/E226),"J","L")))</f>
        <v>J</v>
      </c>
    </row>
    <row r="226" spans="1:434" s="3" customFormat="1" ht="23.25" thickTop="1">
      <c r="A226" s="16"/>
      <c r="B226" s="44">
        <v>5</v>
      </c>
      <c r="C226" s="41"/>
      <c r="D226" s="368"/>
      <c r="E226" s="44">
        <v>2</v>
      </c>
      <c r="F226" s="40"/>
      <c r="G226" s="267">
        <v>5</v>
      </c>
      <c r="H226" s="64"/>
      <c r="I226" s="267">
        <v>2</v>
      </c>
      <c r="J226" s="40"/>
      <c r="K226" s="267">
        <v>10</v>
      </c>
      <c r="L226" s="40"/>
      <c r="M226" s="267">
        <v>10</v>
      </c>
      <c r="N226" s="16"/>
      <c r="O226" s="267">
        <v>15</v>
      </c>
      <c r="P226" s="16"/>
    </row>
    <row r="227" spans="1:434" s="3" customFormat="1" ht="22.5">
      <c r="A227" s="16"/>
      <c r="B227" s="45"/>
      <c r="C227" s="41"/>
      <c r="D227" s="45"/>
      <c r="E227" s="45"/>
      <c r="F227" s="64" t="str">
        <f>IF(F226="","",IF(F226=B226,"J","L"))</f>
        <v/>
      </c>
      <c r="G227" s="64" t="str">
        <f>IF(G225="","",IF(G226="","",IF(G225/G226=B225/B226,"J","L")))</f>
        <v>J</v>
      </c>
      <c r="H227" s="64"/>
      <c r="I227" s="64" t="str">
        <f>IF(I226="","",IF(I225="","",IF((I225/I226)=(D225*E226+E225)/E226,"J","L")))</f>
        <v>J</v>
      </c>
      <c r="J227" s="40"/>
      <c r="K227" s="64" t="str">
        <f>IF(K226="","",IF(K226=G226*G223,"J","L"))</f>
        <v>J</v>
      </c>
      <c r="L227" s="40"/>
      <c r="M227" s="64" t="str">
        <f>IF(M226="","",IF(M226=I226*I223,"J","L"))</f>
        <v>J</v>
      </c>
      <c r="N227" s="16"/>
      <c r="O227" s="16"/>
      <c r="P227" s="16"/>
    </row>
    <row r="228" spans="1:434" s="3" customFormat="1" ht="22.5">
      <c r="A228" s="16"/>
      <c r="B228" s="45"/>
      <c r="C228" s="41"/>
      <c r="D228" s="41"/>
      <c r="E228" s="45"/>
      <c r="F228" s="275" t="s">
        <v>209</v>
      </c>
      <c r="G228" s="310"/>
      <c r="H228" s="378">
        <v>10</v>
      </c>
      <c r="I228" s="62" t="str">
        <f>IF(H228="","",IF(H228=10,"J","L"))</f>
        <v>J</v>
      </c>
      <c r="J228" s="40"/>
      <c r="K228" s="64"/>
      <c r="L228" s="40"/>
      <c r="M228" s="64"/>
      <c r="N228" s="16"/>
      <c r="O228" s="16"/>
      <c r="P228" s="16"/>
    </row>
    <row r="229" spans="1:434" s="3" customFormat="1" ht="48" customHeight="1">
      <c r="A229" s="323" t="s">
        <v>236</v>
      </c>
    </row>
    <row r="230" spans="1:434" s="3" customFormat="1" ht="22.5" customHeight="1">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c r="CC230" s="40"/>
      <c r="CD230" s="40"/>
      <c r="CE230" s="40"/>
      <c r="CF230" s="40"/>
      <c r="CG230" s="40"/>
      <c r="CH230" s="40"/>
      <c r="CI230" s="40"/>
      <c r="CJ230" s="40"/>
      <c r="CK230" s="40"/>
      <c r="CL230" s="40"/>
      <c r="CM230" s="40"/>
      <c r="CN230" s="40"/>
      <c r="CO230" s="40"/>
      <c r="CP230" s="40"/>
      <c r="CQ230" s="40"/>
      <c r="CR230" s="40"/>
      <c r="CS230" s="40"/>
      <c r="CT230" s="40"/>
      <c r="CU230" s="40"/>
      <c r="CV230" s="40"/>
      <c r="CW230" s="40"/>
      <c r="CX230" s="40"/>
      <c r="CY230" s="40"/>
      <c r="CZ230" s="40"/>
      <c r="DA230" s="40"/>
      <c r="DB230" s="40"/>
      <c r="DC230" s="40"/>
      <c r="DD230" s="40"/>
      <c r="DE230" s="40"/>
      <c r="DF230" s="40"/>
      <c r="DG230" s="40"/>
      <c r="DH230" s="40"/>
      <c r="DI230" s="40"/>
      <c r="DJ230" s="40"/>
      <c r="DK230" s="40"/>
      <c r="DL230" s="40"/>
      <c r="DM230" s="40"/>
      <c r="DN230" s="40"/>
      <c r="DO230" s="40"/>
      <c r="DP230" s="40"/>
      <c r="DQ230" s="40"/>
      <c r="DR230" s="40"/>
      <c r="DS230" s="40"/>
      <c r="DT230" s="40"/>
      <c r="DU230" s="40"/>
      <c r="DV230" s="40"/>
      <c r="DW230" s="40"/>
      <c r="DX230" s="40"/>
      <c r="DY230" s="40"/>
      <c r="DZ230" s="40"/>
      <c r="EA230" s="40"/>
      <c r="EB230" s="40"/>
      <c r="EC230" s="40"/>
      <c r="ED230" s="40"/>
      <c r="EE230" s="40"/>
      <c r="EF230" s="40"/>
      <c r="EG230" s="40"/>
      <c r="EH230" s="40"/>
      <c r="EI230" s="40"/>
      <c r="EJ230" s="40"/>
      <c r="EK230" s="40"/>
      <c r="EL230" s="40"/>
      <c r="EM230" s="40"/>
      <c r="EN230" s="40"/>
      <c r="EO230" s="40"/>
      <c r="EP230" s="40"/>
      <c r="EQ230" s="40"/>
      <c r="ER230" s="40"/>
      <c r="ES230" s="40"/>
      <c r="ET230" s="40"/>
      <c r="EU230" s="40"/>
      <c r="EV230" s="40"/>
      <c r="EW230" s="40"/>
      <c r="EX230" s="40"/>
      <c r="EY230" s="40"/>
      <c r="EZ230" s="40"/>
      <c r="FA230" s="40"/>
      <c r="FB230" s="40"/>
      <c r="FC230" s="40"/>
      <c r="FD230" s="40"/>
      <c r="FE230" s="40"/>
      <c r="FF230" s="40"/>
      <c r="FG230" s="40"/>
      <c r="FH230" s="40"/>
      <c r="FI230" s="40"/>
      <c r="FJ230" s="40"/>
      <c r="FK230" s="40"/>
      <c r="FL230" s="40"/>
      <c r="FM230" s="40"/>
      <c r="FN230" s="40"/>
      <c r="FO230" s="40"/>
      <c r="FP230" s="40"/>
      <c r="FQ230" s="40"/>
      <c r="FR230" s="40"/>
      <c r="FS230" s="40"/>
      <c r="FT230" s="40"/>
      <c r="FU230" s="40"/>
      <c r="FV230" s="40"/>
      <c r="FW230" s="40"/>
      <c r="FX230" s="40"/>
      <c r="FY230" s="40"/>
      <c r="FZ230" s="40"/>
      <c r="GA230" s="40"/>
      <c r="GB230" s="40"/>
      <c r="GC230" s="40"/>
      <c r="GD230" s="40"/>
      <c r="GE230" s="40"/>
      <c r="GF230" s="40"/>
      <c r="GG230" s="40"/>
      <c r="GH230" s="40"/>
      <c r="GI230" s="40"/>
      <c r="GJ230" s="40"/>
      <c r="GK230" s="40"/>
      <c r="GL230" s="40"/>
      <c r="GM230" s="40"/>
      <c r="GN230" s="40"/>
      <c r="GO230" s="40"/>
      <c r="GP230" s="40"/>
      <c r="GQ230" s="40"/>
      <c r="GR230" s="40"/>
      <c r="GS230" s="40"/>
      <c r="GT230" s="40"/>
      <c r="GU230" s="40"/>
      <c r="GV230" s="40"/>
      <c r="GW230" s="40"/>
      <c r="GX230" s="40"/>
      <c r="GY230" s="40"/>
      <c r="GZ230" s="40"/>
      <c r="HA230" s="40"/>
      <c r="HB230" s="40"/>
      <c r="HC230" s="40"/>
      <c r="HD230" s="40"/>
      <c r="HE230" s="40"/>
      <c r="HF230" s="40"/>
      <c r="HG230" s="40"/>
      <c r="HH230" s="40"/>
      <c r="HI230" s="40"/>
      <c r="HJ230" s="40"/>
      <c r="HK230" s="40"/>
      <c r="HL230" s="40"/>
      <c r="HM230" s="40"/>
      <c r="HN230" s="40"/>
      <c r="HO230" s="40"/>
      <c r="HP230" s="40"/>
      <c r="HQ230" s="40"/>
      <c r="HR230" s="40"/>
      <c r="HS230" s="40"/>
      <c r="HT230" s="40"/>
      <c r="HU230" s="40"/>
      <c r="HV230" s="40"/>
      <c r="HW230" s="40"/>
      <c r="HX230" s="40"/>
      <c r="HY230" s="40"/>
      <c r="HZ230" s="40"/>
      <c r="IA230" s="40"/>
      <c r="IB230" s="40"/>
      <c r="IC230" s="40"/>
      <c r="ID230" s="40"/>
      <c r="IE230" s="40"/>
      <c r="IF230" s="40"/>
      <c r="IG230" s="40"/>
      <c r="IH230" s="40"/>
      <c r="II230" s="40"/>
      <c r="IJ230" s="40"/>
      <c r="IK230" s="40"/>
      <c r="IL230" s="40"/>
      <c r="IM230" s="40"/>
      <c r="IN230" s="40"/>
      <c r="IO230" s="40"/>
      <c r="IP230" s="40"/>
      <c r="IQ230" s="40"/>
      <c r="IR230" s="40"/>
      <c r="IS230" s="40"/>
      <c r="IT230" s="40"/>
      <c r="IU230" s="40"/>
      <c r="IV230" s="40"/>
      <c r="IW230" s="40"/>
      <c r="IX230" s="40"/>
      <c r="IY230" s="40"/>
      <c r="IZ230" s="40"/>
      <c r="JA230" s="40"/>
      <c r="JB230" s="40"/>
      <c r="JC230" s="40"/>
      <c r="JD230" s="40"/>
      <c r="JE230" s="40"/>
      <c r="JF230" s="40"/>
      <c r="JG230" s="40"/>
      <c r="JH230" s="40"/>
      <c r="JI230" s="40"/>
      <c r="JJ230" s="40"/>
      <c r="JK230" s="40"/>
      <c r="JL230" s="40"/>
      <c r="JM230" s="40"/>
      <c r="JN230" s="40"/>
      <c r="JO230" s="40"/>
      <c r="JP230" s="40"/>
      <c r="JQ230" s="40"/>
      <c r="JR230" s="40"/>
      <c r="JS230" s="40"/>
      <c r="JT230" s="40"/>
      <c r="JU230" s="40"/>
      <c r="JV230" s="40"/>
      <c r="JW230" s="40"/>
      <c r="JX230" s="40"/>
      <c r="JY230" s="40"/>
      <c r="JZ230" s="40"/>
      <c r="KA230" s="40"/>
      <c r="KB230" s="40"/>
      <c r="KC230" s="40"/>
      <c r="KD230" s="40"/>
      <c r="KE230" s="40"/>
      <c r="KF230" s="40"/>
      <c r="KG230" s="40"/>
      <c r="KH230" s="40"/>
      <c r="KI230" s="40"/>
      <c r="KJ230" s="40"/>
      <c r="KK230" s="40"/>
      <c r="KL230" s="40"/>
      <c r="KM230" s="40"/>
      <c r="KN230" s="40"/>
      <c r="KO230" s="40"/>
      <c r="KP230" s="40"/>
      <c r="KQ230" s="40"/>
      <c r="KR230" s="40"/>
      <c r="KS230" s="40"/>
      <c r="KT230" s="40"/>
      <c r="KU230" s="40"/>
      <c r="KV230" s="40"/>
      <c r="KW230" s="40"/>
      <c r="KX230" s="40"/>
      <c r="KY230" s="40"/>
      <c r="KZ230" s="40"/>
      <c r="LA230" s="40"/>
      <c r="LB230" s="40"/>
      <c r="LC230" s="40"/>
      <c r="LD230" s="40"/>
      <c r="LE230" s="40"/>
      <c r="LF230" s="40"/>
      <c r="LG230" s="40"/>
      <c r="LH230" s="40"/>
      <c r="LI230" s="40"/>
      <c r="LJ230" s="40"/>
      <c r="LK230" s="40"/>
      <c r="LL230" s="40"/>
      <c r="LM230" s="40"/>
      <c r="LN230" s="40"/>
      <c r="LO230" s="40"/>
      <c r="LP230" s="40"/>
      <c r="LQ230" s="40"/>
      <c r="LR230" s="40"/>
      <c r="LS230" s="40"/>
      <c r="LT230" s="40"/>
      <c r="LU230" s="40"/>
      <c r="LV230" s="40"/>
      <c r="LW230" s="40"/>
      <c r="LX230" s="40"/>
      <c r="LY230" s="40"/>
      <c r="LZ230" s="40"/>
      <c r="MA230" s="40"/>
      <c r="MB230" s="40"/>
      <c r="MC230" s="40"/>
      <c r="MD230" s="40"/>
      <c r="ME230" s="40"/>
      <c r="MF230" s="40"/>
      <c r="MG230" s="40"/>
      <c r="MH230" s="40"/>
      <c r="MI230" s="40"/>
      <c r="MJ230" s="40"/>
      <c r="MK230" s="40"/>
      <c r="ML230" s="40"/>
      <c r="MM230" s="40"/>
      <c r="MN230" s="40"/>
      <c r="MO230" s="40"/>
      <c r="MP230" s="40"/>
      <c r="MQ230" s="40"/>
      <c r="MR230" s="40"/>
      <c r="MS230" s="40"/>
      <c r="MT230" s="40"/>
      <c r="MU230" s="40"/>
      <c r="MV230" s="40"/>
      <c r="MW230" s="40"/>
      <c r="MX230" s="40"/>
      <c r="MY230" s="40"/>
      <c r="MZ230" s="40"/>
      <c r="NA230" s="40"/>
      <c r="NB230" s="40"/>
      <c r="NC230" s="40"/>
      <c r="ND230" s="40"/>
      <c r="NE230" s="40"/>
      <c r="NF230" s="40"/>
      <c r="NG230" s="40"/>
      <c r="NH230" s="40"/>
      <c r="NI230" s="40"/>
      <c r="NJ230" s="40"/>
      <c r="NK230" s="40"/>
      <c r="NL230" s="40"/>
      <c r="NM230" s="40"/>
      <c r="NN230" s="40"/>
      <c r="NO230" s="40"/>
      <c r="NP230" s="40"/>
      <c r="NQ230" s="40"/>
      <c r="NR230" s="40"/>
      <c r="NS230" s="40"/>
      <c r="NT230" s="40"/>
      <c r="NU230" s="40"/>
      <c r="NV230" s="40"/>
      <c r="NW230" s="40"/>
      <c r="NX230" s="40"/>
      <c r="NY230" s="40"/>
      <c r="NZ230" s="40"/>
      <c r="OA230" s="40"/>
      <c r="OB230" s="40"/>
      <c r="OC230" s="40"/>
      <c r="OD230" s="40"/>
      <c r="OE230" s="40"/>
      <c r="OF230" s="40"/>
      <c r="OG230" s="40"/>
      <c r="OH230" s="40"/>
      <c r="OI230" s="40"/>
      <c r="OJ230" s="40"/>
      <c r="OK230" s="40"/>
      <c r="OL230" s="40"/>
      <c r="OM230" s="40"/>
      <c r="ON230" s="40"/>
      <c r="OO230" s="40"/>
      <c r="OP230" s="40"/>
      <c r="OQ230" s="40"/>
      <c r="OR230" s="40"/>
      <c r="OS230" s="40"/>
      <c r="OT230" s="40"/>
      <c r="OU230" s="40"/>
      <c r="OV230" s="40"/>
      <c r="OW230" s="40"/>
      <c r="OX230" s="40"/>
      <c r="OY230" s="40"/>
      <c r="OZ230" s="40"/>
      <c r="PA230" s="40"/>
      <c r="PB230" s="40"/>
      <c r="PC230" s="40"/>
      <c r="PD230" s="40"/>
      <c r="PE230" s="40"/>
      <c r="PF230" s="40"/>
      <c r="PG230" s="40"/>
      <c r="PH230" s="40"/>
      <c r="PI230" s="40"/>
      <c r="PJ230" s="40"/>
      <c r="PK230" s="40"/>
      <c r="PL230" s="40"/>
      <c r="PM230" s="40"/>
      <c r="PN230" s="40"/>
      <c r="PO230" s="40"/>
      <c r="PP230" s="40"/>
      <c r="PQ230" s="40"/>
      <c r="PR230" s="40"/>
    </row>
    <row r="231" spans="1:434" s="40" customFormat="1" ht="18.75" customHeight="1">
      <c r="F231" s="64"/>
      <c r="G231" s="64"/>
      <c r="H231" s="64"/>
      <c r="I231" s="64"/>
      <c r="K231" s="64"/>
      <c r="U231" s="40" t="s">
        <v>58</v>
      </c>
    </row>
    <row r="232" spans="1:434" ht="23.25" thickBot="1">
      <c r="A232" s="41" t="s">
        <v>47</v>
      </c>
      <c r="B232" s="331">
        <v>1</v>
      </c>
      <c r="C232" s="41"/>
      <c r="D232" s="368">
        <v>2</v>
      </c>
      <c r="E232" s="331">
        <v>1</v>
      </c>
      <c r="F232" s="40"/>
      <c r="G232" s="345"/>
      <c r="H232" s="64"/>
      <c r="I232" s="345"/>
      <c r="J232" s="40"/>
      <c r="K232" s="345"/>
      <c r="L232" s="67" t="str">
        <f>IF(K232="","",IF(K233="","",IF(K232/K233=(B232/B233)/((D232*E233+E232)/E233),"J","L")))</f>
        <v/>
      </c>
      <c r="M232" s="40"/>
      <c r="O232" s="40"/>
      <c r="S232" s="16" t="s">
        <v>52</v>
      </c>
      <c r="U232" s="16" t="str">
        <f>IF(L232="","",IF(L232="J",1,"0"))</f>
        <v/>
      </c>
    </row>
    <row r="233" spans="1:434" ht="23.25" thickTop="1">
      <c r="B233" s="44">
        <v>2</v>
      </c>
      <c r="C233" s="41"/>
      <c r="D233" s="368"/>
      <c r="E233" s="44">
        <v>2</v>
      </c>
      <c r="F233" s="40"/>
      <c r="G233" s="51"/>
      <c r="H233" s="64"/>
      <c r="I233" s="51"/>
      <c r="J233" s="40"/>
      <c r="K233" s="51"/>
      <c r="L233" s="40"/>
      <c r="M233" s="40"/>
      <c r="O233" s="40"/>
      <c r="S233" s="88" t="s">
        <v>79</v>
      </c>
    </row>
    <row r="234" spans="1:434" ht="22.5">
      <c r="B234" s="45"/>
      <c r="C234" s="41"/>
      <c r="D234" s="45"/>
      <c r="E234" s="45"/>
      <c r="F234" s="64" t="str">
        <f>IF(F233="","",IF(F233=B233,"J","L"))</f>
        <v/>
      </c>
      <c r="G234" s="64" t="str">
        <f>IF(G232="","",IF(G233="","",IF(G232/G233=B232/B233,"J","L")))</f>
        <v/>
      </c>
      <c r="H234" s="64"/>
      <c r="I234" s="64" t="str">
        <f>IF(I233="","",IF(I232="","",IF((I232/I233)=(D232*E233+E232)/E233,"J","L")))</f>
        <v/>
      </c>
      <c r="J234" s="40"/>
      <c r="K234" s="64"/>
      <c r="L234" s="40"/>
      <c r="M234" s="40"/>
      <c r="O234" s="40"/>
    </row>
    <row r="235" spans="1:434" ht="22.5">
      <c r="B235" s="45"/>
      <c r="C235" s="41"/>
      <c r="D235" s="45"/>
      <c r="E235" s="45"/>
      <c r="F235" s="64"/>
      <c r="G235" s="64"/>
      <c r="H235" s="64"/>
      <c r="I235" s="64"/>
      <c r="J235" s="40"/>
      <c r="K235" s="64"/>
      <c r="L235" s="40"/>
      <c r="M235" s="64"/>
    </row>
    <row r="236" spans="1:434" s="3" customFormat="1" ht="15" customHeight="1"/>
    <row r="237" spans="1:434" s="3" customFormat="1" ht="15" customHeight="1">
      <c r="A237" s="40"/>
      <c r="B237" s="40"/>
      <c r="C237" s="40"/>
      <c r="D237" s="40"/>
      <c r="E237" s="40"/>
      <c r="F237" s="40"/>
      <c r="G237" s="62" t="str">
        <f>IF(G240="","",IF(G238=I241,"J","L"))</f>
        <v/>
      </c>
      <c r="H237" s="40"/>
      <c r="I237" s="62" t="str">
        <f>IF(I240="","",IF(I238=G241,"J","L"))</f>
        <v/>
      </c>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row>
    <row r="238" spans="1:434" s="40" customFormat="1" ht="25.5" customHeight="1">
      <c r="F238" s="64"/>
      <c r="G238" s="262"/>
      <c r="H238" s="64"/>
      <c r="I238" s="262"/>
      <c r="K238" s="64" t="str">
        <f>IF(K240="","",IF(K240=G238*G240,"J","L"))</f>
        <v/>
      </c>
      <c r="M238" s="64" t="str">
        <f>IF(K240="","",IF(M240=I240*I238,"J","L"))</f>
        <v/>
      </c>
    </row>
    <row r="239" spans="1:434" s="40" customFormat="1" ht="25.5" customHeight="1"/>
    <row r="240" spans="1:434" ht="23.25" thickBot="1">
      <c r="A240" s="41" t="s">
        <v>48</v>
      </c>
      <c r="B240" s="331">
        <v>2</v>
      </c>
      <c r="C240" s="41"/>
      <c r="D240" s="368">
        <v>1</v>
      </c>
      <c r="E240" s="331">
        <v>1</v>
      </c>
      <c r="F240" s="40"/>
      <c r="G240" s="330"/>
      <c r="H240" s="64"/>
      <c r="I240" s="330"/>
      <c r="J240" s="40"/>
      <c r="K240" s="330"/>
      <c r="L240" s="40"/>
      <c r="M240" s="330"/>
      <c r="O240" s="330"/>
      <c r="Q240" s="330"/>
      <c r="R240" s="67" t="str">
        <f>IF(Q240="","",IF(Q241="","",IF(Q240/Q241=(B240/B241)/((D240*E241+E240)/E241),"J","L")))</f>
        <v/>
      </c>
      <c r="S240" s="16" t="s">
        <v>52</v>
      </c>
      <c r="U240" s="16" t="str">
        <f>IF(R240="","",IF(R240="J",1,"0"))</f>
        <v/>
      </c>
    </row>
    <row r="241" spans="1:45" ht="23.25" thickTop="1">
      <c r="B241" s="44">
        <v>5</v>
      </c>
      <c r="C241" s="41"/>
      <c r="D241" s="368"/>
      <c r="E241" s="44">
        <v>3</v>
      </c>
      <c r="F241" s="40"/>
      <c r="G241" s="51"/>
      <c r="H241" s="64"/>
      <c r="I241" s="51"/>
      <c r="J241" s="40"/>
      <c r="K241" s="51"/>
      <c r="L241" s="40"/>
      <c r="M241" s="51"/>
      <c r="O241" s="51"/>
      <c r="Q241" s="51"/>
      <c r="S241" s="88" t="s">
        <v>79</v>
      </c>
    </row>
    <row r="242" spans="1:45" ht="22.5">
      <c r="B242" s="45"/>
      <c r="C242" s="41"/>
      <c r="D242" s="45"/>
      <c r="E242" s="45"/>
      <c r="F242" s="64" t="str">
        <f>IF(F241="","",IF(F241=B241,"J","L"))</f>
        <v/>
      </c>
      <c r="G242" s="64" t="str">
        <f>IF(G240="","",IF(G241="","",IF(G240/G241=B240/B241,"J","L")))</f>
        <v/>
      </c>
      <c r="H242" s="64"/>
      <c r="I242" s="64" t="str">
        <f>IF(I241="","",IF(I240="","",IF((I240/I241)=(D240*E241+E240)/E241,"J","L")))</f>
        <v/>
      </c>
      <c r="J242" s="40"/>
      <c r="K242" s="64" t="str">
        <f>IF(K241="","",IF(K241=G241*G238,"J","L"))</f>
        <v/>
      </c>
      <c r="L242" s="40"/>
      <c r="M242" s="64" t="str">
        <f>IF(M241="","",IF(M241=I241*I238,"J","L"))</f>
        <v/>
      </c>
      <c r="O242" s="67" t="str">
        <f>IF(O240="","",IF(O241="","",IF(O240/O241=(B240/B241)/((D240*E241+E240)/E241),"J","L")))</f>
        <v/>
      </c>
    </row>
    <row r="243" spans="1:45" ht="22.5">
      <c r="B243" s="45"/>
      <c r="E243" s="41"/>
      <c r="F243" s="275" t="s">
        <v>209</v>
      </c>
      <c r="G243" s="310"/>
      <c r="H243" s="276"/>
      <c r="I243" s="62" t="str">
        <f>IF(H243="","",IF(H243=15,"J","L"))</f>
        <v/>
      </c>
      <c r="J243" s="40"/>
      <c r="K243" s="64"/>
      <c r="L243" s="40"/>
      <c r="M243" s="64"/>
    </row>
    <row r="244" spans="1:45" s="3" customFormat="1" ht="15" customHeight="1"/>
    <row r="245" spans="1:45" s="3" customFormat="1" ht="15" hidden="1" customHeight="1"/>
    <row r="246" spans="1:45" s="40" customFormat="1" ht="25.5" customHeight="1">
      <c r="F246" s="64"/>
      <c r="G246" s="64"/>
      <c r="H246" s="64"/>
      <c r="K246" s="64"/>
      <c r="M246" s="64"/>
    </row>
    <row r="247" spans="1:45" ht="23.25" thickBot="1">
      <c r="A247" s="41" t="s">
        <v>49</v>
      </c>
      <c r="B247" s="331">
        <v>3</v>
      </c>
      <c r="C247" s="41"/>
      <c r="D247" s="368">
        <v>1</v>
      </c>
      <c r="E247" s="331">
        <v>1</v>
      </c>
      <c r="F247" s="40"/>
      <c r="G247" s="330"/>
      <c r="H247" s="64"/>
      <c r="I247" s="330"/>
      <c r="J247" s="40"/>
      <c r="K247" s="345"/>
      <c r="L247" s="67" t="str">
        <f>IF(K247="","",IF(K248="","",IF(K247/K248=(B247/B248)/((D247*E248+E247)/E248),"J","L")))</f>
        <v/>
      </c>
      <c r="M247" s="64"/>
      <c r="O247" s="40"/>
      <c r="P247" s="67" t="str">
        <f>IF(O247="","",IF(O248="","",IF(O247/O248=(B247/B248)/((D247*E248+E247)/E248),"J","L")))</f>
        <v/>
      </c>
      <c r="S247" s="16" t="s">
        <v>52</v>
      </c>
      <c r="U247" s="16" t="str">
        <f>IF(L247="","",IF(L247="J",1,"0"))</f>
        <v/>
      </c>
    </row>
    <row r="248" spans="1:45" ht="23.25" thickTop="1">
      <c r="B248" s="44">
        <v>4</v>
      </c>
      <c r="C248" s="41"/>
      <c r="D248" s="368"/>
      <c r="E248" s="44">
        <v>4</v>
      </c>
      <c r="F248" s="40"/>
      <c r="G248" s="51"/>
      <c r="H248" s="64"/>
      <c r="I248" s="51"/>
      <c r="J248" s="40"/>
      <c r="K248" s="51"/>
      <c r="L248" s="40"/>
      <c r="M248" s="64"/>
      <c r="O248" s="40"/>
      <c r="S248" s="88" t="s">
        <v>79</v>
      </c>
    </row>
    <row r="249" spans="1:45" ht="22.5">
      <c r="B249" s="45"/>
      <c r="C249" s="41"/>
      <c r="D249" s="45"/>
      <c r="E249" s="45"/>
      <c r="F249" s="64" t="str">
        <f>IF(F248="","",IF(F248=B248,"J","L"))</f>
        <v/>
      </c>
      <c r="G249" s="64" t="str">
        <f>IF(G247="","",IF(G248="","",IF(G248=B248,"J","L")))</f>
        <v/>
      </c>
      <c r="H249" s="64"/>
      <c r="I249" s="64" t="str">
        <f>IF(I248="","",IF(I247="","",IF((I247/I248)=(D247*E248+E247)/E248,"J","L")))</f>
        <v/>
      </c>
      <c r="J249" s="40"/>
      <c r="K249" s="64"/>
      <c r="L249" s="40"/>
      <c r="M249" s="64"/>
      <c r="O249" s="40"/>
    </row>
    <row r="250" spans="1:45" ht="22.5">
      <c r="B250" s="45"/>
      <c r="C250" s="41"/>
      <c r="D250" s="45"/>
      <c r="E250" s="45"/>
      <c r="F250" s="64"/>
      <c r="G250" s="64"/>
      <c r="H250" s="64"/>
      <c r="I250" s="64"/>
      <c r="J250" s="40"/>
      <c r="K250" s="64"/>
      <c r="L250" s="40"/>
      <c r="M250" s="64"/>
    </row>
    <row r="251" spans="1:45" s="3" customFormat="1"/>
    <row r="252" spans="1:45" s="3" customFormat="1" ht="19.5">
      <c r="A252" s="40"/>
      <c r="B252" s="40"/>
      <c r="C252" s="40"/>
      <c r="D252" s="40"/>
      <c r="E252" s="40"/>
      <c r="F252" s="40"/>
      <c r="G252" s="62" t="str">
        <f>IF(G255="","",IF(G253=I256,"J","L"))</f>
        <v/>
      </c>
      <c r="H252" s="40"/>
      <c r="I252" s="62" t="str">
        <f>IF(I255="","",IF(I253=G256,"J","L"))</f>
        <v/>
      </c>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row>
    <row r="253" spans="1:45" s="40" customFormat="1" ht="25.5" customHeight="1">
      <c r="F253" s="64"/>
      <c r="G253" s="262"/>
      <c r="H253" s="64"/>
      <c r="I253" s="262"/>
      <c r="K253" s="64" t="str">
        <f>IF(K255="","",IF(K255=G255*G253,"J","L"))</f>
        <v/>
      </c>
      <c r="M253" s="64" t="str">
        <f>IF(K255="","",IF(M255=I255*I253,"J","L"))</f>
        <v/>
      </c>
    </row>
    <row r="254" spans="1:45" s="40" customFormat="1" ht="25.5" customHeight="1"/>
    <row r="255" spans="1:45" ht="23.25" thickBot="1">
      <c r="A255" s="41" t="s">
        <v>50</v>
      </c>
      <c r="B255" s="331">
        <v>3</v>
      </c>
      <c r="C255" s="41"/>
      <c r="D255" s="368">
        <v>2</v>
      </c>
      <c r="E255" s="331">
        <v>2</v>
      </c>
      <c r="F255" s="40"/>
      <c r="G255" s="330"/>
      <c r="H255" s="64"/>
      <c r="I255" s="330"/>
      <c r="J255" s="40"/>
      <c r="K255" s="330"/>
      <c r="L255" s="40"/>
      <c r="M255" s="330"/>
      <c r="O255" s="330"/>
      <c r="P255" s="67" t="str">
        <f>IF(O255="","",IF(O256="","",IF(O255/O256=(B255/B256)/((D255*E256+E255)/E256),"J","L")))</f>
        <v/>
      </c>
      <c r="S255" s="16" t="s">
        <v>52</v>
      </c>
      <c r="U255" s="16" t="str">
        <f>IF(P255="","",IF(P255="J",1,"0"))</f>
        <v/>
      </c>
    </row>
    <row r="256" spans="1:45" ht="23.25" thickTop="1">
      <c r="B256" s="44">
        <v>5</v>
      </c>
      <c r="C256" s="41"/>
      <c r="D256" s="368"/>
      <c r="E256" s="44">
        <v>3</v>
      </c>
      <c r="F256" s="40"/>
      <c r="G256" s="51"/>
      <c r="H256" s="64"/>
      <c r="I256" s="51"/>
      <c r="J256" s="40"/>
      <c r="K256" s="51"/>
      <c r="L256" s="40"/>
      <c r="M256" s="51"/>
      <c r="O256" s="51"/>
      <c r="S256" s="88" t="s">
        <v>79</v>
      </c>
    </row>
    <row r="257" spans="1:21" ht="22.5">
      <c r="B257" s="45"/>
      <c r="C257" s="41"/>
      <c r="D257" s="45"/>
      <c r="E257" s="45"/>
      <c r="F257" s="64" t="str">
        <f>IF(F256="","",IF(F256=B256,"J","L"))</f>
        <v/>
      </c>
      <c r="G257" s="64" t="str">
        <f>IF(G255="","",IF(G256="","",IF(G255/G256=B255/B256,"J","L")))</f>
        <v/>
      </c>
      <c r="H257" s="64"/>
      <c r="I257" s="64" t="str">
        <f>IF(I256="","",IF(I255="","",IF((I255/I256)=(D255*E256+E255)/E256,"J","L")))</f>
        <v/>
      </c>
      <c r="J257" s="40"/>
      <c r="K257" s="64" t="str">
        <f>IF(K256="","",IF(K256=G256*G253,"J","L"))</f>
        <v/>
      </c>
      <c r="L257" s="40"/>
      <c r="M257" s="64" t="str">
        <f>IF(M256="","",IF(M256=I256*I253,"J","L"))</f>
        <v/>
      </c>
    </row>
    <row r="258" spans="1:21" ht="22.5">
      <c r="B258" s="45"/>
      <c r="E258" s="41"/>
      <c r="F258" s="275" t="s">
        <v>209</v>
      </c>
      <c r="G258" s="310"/>
      <c r="H258" s="276"/>
      <c r="I258" s="62" t="str">
        <f>IF(H258="","",IF(H258=15,"J","L"))</f>
        <v/>
      </c>
      <c r="J258" s="40"/>
      <c r="K258" s="64"/>
      <c r="L258" s="40"/>
      <c r="M258" s="64"/>
    </row>
    <row r="259" spans="1:21" s="3" customFormat="1"/>
    <row r="260" spans="1:21" ht="19.5">
      <c r="G260" s="62" t="str">
        <f>IF(G263="","",IF(G261=I264,"J","L"))</f>
        <v/>
      </c>
      <c r="H260" s="40"/>
      <c r="I260" s="62" t="str">
        <f>IF(I263="","",IF(I261=G264,"J","L"))</f>
        <v/>
      </c>
    </row>
    <row r="261" spans="1:21" s="40" customFormat="1" ht="25.5" customHeight="1">
      <c r="F261" s="64"/>
      <c r="G261" s="262"/>
      <c r="H261" s="64"/>
      <c r="I261" s="262"/>
    </row>
    <row r="262" spans="1:21" s="40" customFormat="1" ht="25.5" customHeight="1"/>
    <row r="263" spans="1:21" ht="23.25" thickBot="1">
      <c r="A263" s="41" t="s">
        <v>51</v>
      </c>
      <c r="B263" s="331">
        <v>4</v>
      </c>
      <c r="C263" s="41"/>
      <c r="D263" s="368">
        <v>2</v>
      </c>
      <c r="E263" s="331">
        <v>1</v>
      </c>
      <c r="F263" s="40"/>
      <c r="G263" s="330"/>
      <c r="H263" s="64"/>
      <c r="I263" s="330"/>
      <c r="J263" s="40"/>
      <c r="K263" s="330"/>
      <c r="L263" s="40"/>
      <c r="M263" s="330"/>
      <c r="O263" s="330"/>
      <c r="P263" s="67" t="str">
        <f>IF(O263="","",IF(O264="","",IF(O263/O264=(B263/B264)/((D263*E264+E263)/E264),"J","L")))</f>
        <v/>
      </c>
      <c r="S263" s="16" t="s">
        <v>52</v>
      </c>
      <c r="U263" s="16" t="str">
        <f>IF(P263="","",IF(P263="J",1,"0"))</f>
        <v/>
      </c>
    </row>
    <row r="264" spans="1:21" ht="23.25" thickTop="1">
      <c r="B264" s="44">
        <v>5</v>
      </c>
      <c r="C264" s="41"/>
      <c r="D264" s="368"/>
      <c r="E264" s="44">
        <v>4</v>
      </c>
      <c r="F264" s="40"/>
      <c r="G264" s="51"/>
      <c r="H264" s="64"/>
      <c r="I264" s="51"/>
      <c r="J264" s="40"/>
      <c r="K264" s="51"/>
      <c r="L264" s="40"/>
      <c r="M264" s="51"/>
      <c r="O264" s="51"/>
      <c r="S264" s="88" t="s">
        <v>79</v>
      </c>
    </row>
    <row r="265" spans="1:21" ht="22.5">
      <c r="B265" s="45"/>
      <c r="C265" s="41"/>
      <c r="D265" s="45"/>
      <c r="E265" s="45"/>
      <c r="F265" s="64" t="str">
        <f>IF(F264="","",IF(F264=B264,"J","L"))</f>
        <v/>
      </c>
      <c r="G265" s="64" t="str">
        <f>IF(G264="","",IF(G264=B264,"J","L"))</f>
        <v/>
      </c>
      <c r="H265" s="64"/>
      <c r="I265" s="64" t="str">
        <f>IF(I264="","",IF(I263="","",IF((I263/I264)=(D263*E264+E263)/E264,"J","L")))</f>
        <v/>
      </c>
      <c r="J265" s="40"/>
      <c r="K265" s="64" t="str">
        <f>IF(K264="","",IF(K264=G264*G261,"J","L"))</f>
        <v/>
      </c>
      <c r="L265" s="40"/>
      <c r="M265" s="64" t="str">
        <f>IF(M264="","",IF(M264=I264*I261,"J","L"))</f>
        <v/>
      </c>
    </row>
    <row r="266" spans="1:21" ht="22.5">
      <c r="B266" s="45"/>
      <c r="C266" s="41"/>
      <c r="D266" s="45"/>
      <c r="E266" s="45"/>
      <c r="F266" s="275" t="s">
        <v>209</v>
      </c>
      <c r="G266" s="310"/>
      <c r="H266" s="276"/>
      <c r="I266" s="62" t="str">
        <f>IF(H266="","",IF(H266=20,"J","L"))</f>
        <v/>
      </c>
      <c r="J266" s="40"/>
      <c r="K266" s="64"/>
      <c r="L266" s="40"/>
      <c r="M266" s="64"/>
    </row>
    <row r="268" spans="1:21" ht="24.75">
      <c r="K268" s="277">
        <f>SUM(U232:U265)</f>
        <v>0</v>
      </c>
      <c r="L268" s="278" t="s">
        <v>226</v>
      </c>
    </row>
    <row r="269" spans="1:21" ht="57.75" customHeight="1"/>
    <row r="270" spans="1:21" ht="69.75" customHeight="1"/>
    <row r="271" spans="1:21" s="3" customFormat="1" ht="29.25">
      <c r="A271" s="316" t="s">
        <v>216</v>
      </c>
    </row>
    <row r="272" spans="1:21" s="3" customFormat="1" ht="31.5">
      <c r="A272" s="318" t="s">
        <v>249</v>
      </c>
    </row>
    <row r="273" spans="1:23" s="3" customFormat="1" ht="31.5">
      <c r="A273" s="318" t="s">
        <v>250</v>
      </c>
    </row>
    <row r="274" spans="1:23" s="3" customFormat="1" ht="31.5">
      <c r="A274" s="318" t="s">
        <v>248</v>
      </c>
    </row>
    <row r="275" spans="1:23" s="3" customFormat="1" ht="31.5">
      <c r="A275" s="318" t="s">
        <v>174</v>
      </c>
    </row>
    <row r="276" spans="1:23" ht="19.5">
      <c r="G276" s="62" t="str">
        <f>IF(G279="","",IF(G277=H282/G280,"J","L"))</f>
        <v>J</v>
      </c>
      <c r="H276" s="40"/>
      <c r="I276" s="62" t="str">
        <f>IF(I279="","",IF(I277=H282/I280,"J","L"))</f>
        <v>J</v>
      </c>
    </row>
    <row r="277" spans="1:23" ht="19.5">
      <c r="F277" s="64"/>
      <c r="G277" s="379">
        <v>1</v>
      </c>
      <c r="H277" s="64"/>
      <c r="I277" s="379">
        <v>2</v>
      </c>
      <c r="J277" s="40"/>
      <c r="K277" s="40"/>
      <c r="L277" s="40"/>
      <c r="M277" s="40"/>
      <c r="N277" s="40"/>
      <c r="O277" s="40"/>
      <c r="P277" s="40"/>
    </row>
    <row r="278" spans="1:23" ht="19.5">
      <c r="F278" s="40"/>
      <c r="G278" s="40"/>
      <c r="H278" s="40"/>
      <c r="I278" s="40"/>
      <c r="J278" s="40"/>
      <c r="K278" s="40"/>
      <c r="L278" s="40"/>
      <c r="M278" s="40"/>
      <c r="N278" s="40"/>
      <c r="O278" s="40"/>
      <c r="P278" s="40"/>
    </row>
    <row r="279" spans="1:23" ht="23.25" thickBot="1">
      <c r="A279" s="368">
        <v>1</v>
      </c>
      <c r="B279" s="332">
        <v>1</v>
      </c>
      <c r="D279" s="368">
        <v>2</v>
      </c>
      <c r="E279" s="332">
        <v>1</v>
      </c>
      <c r="F279" s="40"/>
      <c r="G279" s="346">
        <v>5</v>
      </c>
      <c r="H279" s="64"/>
      <c r="I279" s="346">
        <v>5</v>
      </c>
      <c r="J279" s="40"/>
      <c r="K279" s="346">
        <v>5</v>
      </c>
      <c r="L279" s="40"/>
      <c r="M279" s="346">
        <v>10</v>
      </c>
      <c r="O279" s="346">
        <v>5</v>
      </c>
      <c r="P279" s="67"/>
      <c r="Q279" s="346">
        <v>1</v>
      </c>
      <c r="R279" s="67" t="str">
        <f>IF(Q279="","",IF(Q280="","",IF(Q279/Q280=(T279/U279),"J","L")))</f>
        <v>J</v>
      </c>
      <c r="T279" s="341">
        <f>(A279*B280+B279)/B280</f>
        <v>1.25</v>
      </c>
      <c r="U279" s="341">
        <f>(D279*E280+E279)/E280</f>
        <v>2.5</v>
      </c>
    </row>
    <row r="280" spans="1:23" ht="23.25" thickTop="1">
      <c r="A280" s="368"/>
      <c r="B280" s="44">
        <v>4</v>
      </c>
      <c r="D280" s="368"/>
      <c r="E280" s="44">
        <v>2</v>
      </c>
      <c r="F280" s="40"/>
      <c r="G280" s="267">
        <v>4</v>
      </c>
      <c r="H280" s="64"/>
      <c r="I280" s="267">
        <v>2</v>
      </c>
      <c r="J280" s="40"/>
      <c r="K280" s="267">
        <v>4</v>
      </c>
      <c r="L280" s="40"/>
      <c r="M280" s="267">
        <v>4</v>
      </c>
      <c r="O280" s="267">
        <v>10</v>
      </c>
      <c r="Q280" s="267">
        <v>2</v>
      </c>
    </row>
    <row r="281" spans="1:23" ht="19.5">
      <c r="F281" s="64" t="str">
        <f>IF(F280="","",IF(F280=B280,"J","L"))</f>
        <v/>
      </c>
      <c r="G281" s="64" t="str">
        <f>IF(G280="","",IF(G280=B280,"J","L"))</f>
        <v>J</v>
      </c>
      <c r="H281" s="64"/>
      <c r="I281" s="64" t="str">
        <f>IF(I280="","",IF(I279="","",IF((I279/I280)=(D279*E280+E279)/E280,"J","L")))</f>
        <v>J</v>
      </c>
      <c r="J281" s="40"/>
      <c r="K281" s="64" t="str">
        <f>IF(K280="","",IF(K280=G280*G277,"J","L"))</f>
        <v>J</v>
      </c>
      <c r="L281" s="40"/>
      <c r="M281" s="64" t="str">
        <f>IF(M280="","",IF(M280=I280*I277,"J","L"))</f>
        <v>J</v>
      </c>
      <c r="O281" s="64" t="str">
        <f>IF(O279="","",IF(O280="","",IF(O279/O280=K279/M279,"J","L")))</f>
        <v>J</v>
      </c>
    </row>
    <row r="282" spans="1:23" ht="22.5">
      <c r="F282" s="275" t="s">
        <v>209</v>
      </c>
      <c r="G282" s="310"/>
      <c r="H282" s="378">
        <v>4</v>
      </c>
      <c r="I282" s="62" t="str">
        <f>IF(H282="","",IF(H282=4,"J","L"))</f>
        <v>J</v>
      </c>
      <c r="J282" s="40"/>
      <c r="K282" s="64"/>
      <c r="L282" s="40"/>
      <c r="M282" s="64"/>
    </row>
    <row r="284" spans="1:23" s="3" customFormat="1" ht="48" customHeight="1">
      <c r="A284" s="323" t="s">
        <v>236</v>
      </c>
    </row>
    <row r="285" spans="1:23" ht="19.5">
      <c r="H285" s="62" t="str">
        <f>IF(H288="","",IF(H286=I291/H289,"J","L"))</f>
        <v/>
      </c>
      <c r="I285" s="40"/>
      <c r="J285" s="62" t="str">
        <f>IF(J288="","",IF(J286=I291/J289,"J","L"))</f>
        <v/>
      </c>
      <c r="W285" s="40" t="s">
        <v>58</v>
      </c>
    </row>
    <row r="286" spans="1:23" ht="19.5">
      <c r="G286" s="64"/>
      <c r="H286" s="262"/>
      <c r="I286" s="64"/>
      <c r="J286" s="262"/>
      <c r="K286" s="40"/>
      <c r="L286" s="40"/>
      <c r="M286" s="40"/>
      <c r="N286" s="40"/>
      <c r="O286" s="40"/>
      <c r="P286" s="40"/>
      <c r="Q286" s="40"/>
    </row>
    <row r="287" spans="1:23" ht="19.5">
      <c r="G287" s="40"/>
      <c r="H287" s="40"/>
      <c r="I287" s="40"/>
      <c r="J287" s="40"/>
      <c r="K287" s="40"/>
      <c r="L287" s="40"/>
      <c r="M287" s="40"/>
      <c r="N287" s="40"/>
      <c r="O287" s="40"/>
      <c r="P287" s="40"/>
      <c r="Q287" s="40"/>
    </row>
    <row r="288" spans="1:23" ht="23.25" thickBot="1">
      <c r="A288" s="342" t="s">
        <v>251</v>
      </c>
      <c r="B288" s="368">
        <v>2</v>
      </c>
      <c r="C288" s="339">
        <v>2</v>
      </c>
      <c r="E288" s="368">
        <v>1</v>
      </c>
      <c r="F288" s="339">
        <v>1</v>
      </c>
      <c r="G288" s="40"/>
      <c r="H288" s="338"/>
      <c r="I288" s="64"/>
      <c r="J288" s="338"/>
      <c r="K288" s="40"/>
      <c r="L288" s="338"/>
      <c r="M288" s="40"/>
      <c r="N288" s="338"/>
      <c r="P288" s="338"/>
      <c r="Q288" s="67"/>
      <c r="R288" s="373"/>
      <c r="S288" s="338"/>
      <c r="T288" s="67" t="str">
        <f>IF(S288="","",IF(S289="","",IF((R288*S289+S288)/S289=(U288/V288),"J","L")))</f>
        <v/>
      </c>
      <c r="U288" s="340">
        <f>(B288*C289+C288)/C289</f>
        <v>2.6666666666666665</v>
      </c>
      <c r="V288" s="340">
        <f>(E288*F289+F288)/F289</f>
        <v>1.25</v>
      </c>
      <c r="W288" s="16" t="str">
        <f>IF(T288="","",IF(T288="J",1,"0"))</f>
        <v/>
      </c>
    </row>
    <row r="289" spans="1:23" ht="23.25" thickTop="1">
      <c r="B289" s="368"/>
      <c r="C289" s="44">
        <v>3</v>
      </c>
      <c r="E289" s="368"/>
      <c r="F289" s="44">
        <v>4</v>
      </c>
      <c r="G289" s="40"/>
      <c r="H289" s="51"/>
      <c r="I289" s="64"/>
      <c r="J289" s="51"/>
      <c r="K289" s="40"/>
      <c r="L289" s="51"/>
      <c r="M289" s="40"/>
      <c r="N289" s="51"/>
      <c r="P289" s="51"/>
      <c r="R289" s="373"/>
      <c r="S289" s="51"/>
    </row>
    <row r="290" spans="1:23" ht="19.5">
      <c r="G290" s="64" t="str">
        <f>IF(G289="","",IF(G289=C289,"J","L"))</f>
        <v/>
      </c>
      <c r="H290" s="64" t="str">
        <f>IF(H289="","",IF(H289=C289,"J","L"))</f>
        <v/>
      </c>
      <c r="I290" s="64"/>
      <c r="J290" s="64" t="str">
        <f>IF(J289="","",IF(J288="","",IF((J288/J289)=(E288*F289+F288)/F289,"J","L")))</f>
        <v/>
      </c>
      <c r="K290" s="40"/>
      <c r="L290" s="64" t="str">
        <f>IF(L289="","",IF(L289=H289*H286,"J","L"))</f>
        <v/>
      </c>
      <c r="M290" s="40"/>
      <c r="N290" s="64" t="str">
        <f>IF(N289="","",IF(N289=J289*J286,"J","L"))</f>
        <v/>
      </c>
      <c r="P290" s="64" t="str">
        <f>IF(P288="","",IF(P289="","",IF(P288/P289=L288/N288,"J","L")))</f>
        <v/>
      </c>
    </row>
    <row r="291" spans="1:23" ht="22.5">
      <c r="G291" s="275" t="s">
        <v>209</v>
      </c>
      <c r="H291" s="310"/>
      <c r="I291" s="276"/>
      <c r="J291" s="62" t="str">
        <f>IF(I291="","",IF(I291=12,"J","L"))</f>
        <v/>
      </c>
      <c r="K291" s="40"/>
      <c r="L291" s="64"/>
      <c r="M291" s="40"/>
      <c r="N291" s="64"/>
    </row>
    <row r="293" spans="1:23" s="3" customFormat="1"/>
    <row r="294" spans="1:23" ht="19.5">
      <c r="H294" s="62" t="str">
        <f>IF(H297="","",IF(H295=I300/H298,"J","L"))</f>
        <v/>
      </c>
      <c r="I294" s="40"/>
      <c r="J294" s="62" t="str">
        <f>IF(J297="","",IF(J295=I300/J298,"J","L"))</f>
        <v/>
      </c>
    </row>
    <row r="295" spans="1:23" ht="19.5">
      <c r="G295" s="64"/>
      <c r="H295" s="262"/>
      <c r="I295" s="64"/>
      <c r="J295" s="262">
        <v>5</v>
      </c>
      <c r="K295" s="40"/>
      <c r="L295" s="40"/>
      <c r="M295" s="40"/>
      <c r="N295" s="40"/>
      <c r="O295" s="40"/>
      <c r="P295" s="40"/>
      <c r="Q295" s="40"/>
    </row>
    <row r="296" spans="1:23" ht="19.5">
      <c r="G296" s="40"/>
      <c r="H296" s="40"/>
      <c r="I296" s="40"/>
      <c r="J296" s="40"/>
      <c r="K296" s="40"/>
      <c r="L296" s="40"/>
      <c r="M296" s="40"/>
      <c r="N296" s="40"/>
      <c r="O296" s="40"/>
      <c r="P296" s="40"/>
      <c r="Q296" s="40"/>
    </row>
    <row r="297" spans="1:23" ht="23.25" thickBot="1">
      <c r="A297" s="342" t="s">
        <v>48</v>
      </c>
      <c r="B297" s="368">
        <v>1</v>
      </c>
      <c r="C297" s="339">
        <v>2</v>
      </c>
      <c r="E297" s="368">
        <v>1</v>
      </c>
      <c r="F297" s="339">
        <v>3</v>
      </c>
      <c r="G297" s="40"/>
      <c r="H297" s="338"/>
      <c r="I297" s="64"/>
      <c r="J297" s="338"/>
      <c r="K297" s="40"/>
      <c r="L297" s="338"/>
      <c r="M297" s="40"/>
      <c r="N297" s="338"/>
      <c r="P297" s="338"/>
      <c r="Q297" s="67" t="str">
        <f>IF(P297="","",IF(P298="","",IF(P297/P298=(U297/V297),"J","L")))</f>
        <v/>
      </c>
      <c r="U297" s="340">
        <f>(B297*C298+C297)/C298</f>
        <v>1.4</v>
      </c>
      <c r="V297" s="340">
        <f>(E297*F298+F297)/F298</f>
        <v>1.75</v>
      </c>
      <c r="W297" s="16" t="str">
        <f>IF(Q297="","",IF(Q297="J",1,"0"))</f>
        <v/>
      </c>
    </row>
    <row r="298" spans="1:23" ht="23.25" thickTop="1">
      <c r="B298" s="368"/>
      <c r="C298" s="44">
        <v>5</v>
      </c>
      <c r="E298" s="368"/>
      <c r="F298" s="44">
        <v>4</v>
      </c>
      <c r="G298" s="40"/>
      <c r="H298" s="51"/>
      <c r="I298" s="64"/>
      <c r="J298" s="51"/>
      <c r="K298" s="40"/>
      <c r="L298" s="51"/>
      <c r="M298" s="40"/>
      <c r="N298" s="51"/>
      <c r="P298" s="51"/>
    </row>
    <row r="299" spans="1:23" ht="19.5">
      <c r="G299" s="64" t="str">
        <f>IF(G298="","",IF(G298=C298,"J","L"))</f>
        <v/>
      </c>
      <c r="H299" s="64" t="str">
        <f>IF(H298="","",IF(H298=C298,"J","L"))</f>
        <v/>
      </c>
      <c r="I299" s="64"/>
      <c r="J299" s="64" t="str">
        <f>IF(J298="","",IF(J297="","",IF((J297/J298)=(E297*F298+F297)/F298,"J","L")))</f>
        <v/>
      </c>
      <c r="K299" s="40"/>
      <c r="L299" s="64" t="str">
        <f>IF(L298="","",IF(L298=H298*H295,"J","L"))</f>
        <v/>
      </c>
      <c r="M299" s="40"/>
      <c r="N299" s="64" t="str">
        <f>IF(N298="","",IF(N298=J298*J295,"J","L"))</f>
        <v/>
      </c>
      <c r="P299" s="64"/>
    </row>
    <row r="300" spans="1:23" ht="22.5">
      <c r="G300" s="275" t="s">
        <v>209</v>
      </c>
      <c r="H300" s="310"/>
      <c r="I300" s="276"/>
      <c r="J300" s="62" t="str">
        <f>IF(I300="","",IF(I300=20,"J","L"))</f>
        <v/>
      </c>
      <c r="K300" s="40"/>
      <c r="L300" s="64"/>
      <c r="M300" s="40"/>
      <c r="N300" s="64"/>
    </row>
    <row r="301" spans="1:23" s="3" customFormat="1"/>
    <row r="302" spans="1:23" ht="19.5">
      <c r="H302" s="62" t="str">
        <f>IF(H305="","",IF(H303=I308/H306,"J","L"))</f>
        <v/>
      </c>
      <c r="I302" s="40"/>
      <c r="J302" s="62" t="str">
        <f>IF(J305="","",IF(J303=I308/J306,"J","L"))</f>
        <v/>
      </c>
    </row>
    <row r="303" spans="1:23" ht="19.5">
      <c r="G303" s="64"/>
      <c r="H303" s="262"/>
      <c r="I303" s="64"/>
      <c r="J303" s="262"/>
      <c r="K303" s="40"/>
      <c r="L303" s="40"/>
      <c r="M303" s="40"/>
      <c r="N303" s="40"/>
      <c r="O303" s="40"/>
      <c r="P303" s="40"/>
      <c r="Q303" s="40"/>
    </row>
    <row r="304" spans="1:23" ht="19.5">
      <c r="G304" s="40"/>
      <c r="H304" s="40"/>
      <c r="I304" s="40"/>
      <c r="J304" s="40"/>
      <c r="K304" s="40"/>
      <c r="L304" s="40"/>
      <c r="M304" s="40"/>
      <c r="N304" s="40"/>
      <c r="O304" s="40"/>
      <c r="P304" s="40"/>
      <c r="Q304" s="40"/>
    </row>
    <row r="305" spans="1:23" ht="23.25" thickBot="1">
      <c r="A305" s="342" t="s">
        <v>49</v>
      </c>
      <c r="B305" s="368">
        <v>3</v>
      </c>
      <c r="C305" s="339">
        <v>1</v>
      </c>
      <c r="E305" s="368">
        <v>2</v>
      </c>
      <c r="F305" s="339">
        <v>2</v>
      </c>
      <c r="G305" s="40"/>
      <c r="H305" s="338"/>
      <c r="I305" s="64"/>
      <c r="J305" s="338"/>
      <c r="K305" s="40"/>
      <c r="L305" s="338"/>
      <c r="M305" s="40"/>
      <c r="N305" s="338"/>
      <c r="P305" s="338"/>
      <c r="Q305" s="67"/>
      <c r="R305" s="373"/>
      <c r="S305" s="338"/>
      <c r="T305" s="67" t="str">
        <f>IF(S305="","",IF(S306="","",IF((R305*S306+S305)/S306=(U305/V305),"J","L")))</f>
        <v/>
      </c>
      <c r="U305" s="340">
        <f>(B305*C306+C305)/C306</f>
        <v>3.25</v>
      </c>
      <c r="V305" s="340">
        <f>(E305*F306+F305)/F306</f>
        <v>2.6666666666666665</v>
      </c>
      <c r="W305" s="16" t="str">
        <f>IF(T305="","",IF(T305="J",1,"0"))</f>
        <v/>
      </c>
    </row>
    <row r="306" spans="1:23" ht="23.25" thickTop="1">
      <c r="B306" s="368"/>
      <c r="C306" s="44">
        <v>4</v>
      </c>
      <c r="E306" s="368"/>
      <c r="F306" s="44">
        <v>3</v>
      </c>
      <c r="G306" s="40"/>
      <c r="H306" s="51"/>
      <c r="I306" s="64"/>
      <c r="J306" s="51"/>
      <c r="K306" s="40"/>
      <c r="L306" s="51"/>
      <c r="M306" s="40"/>
      <c r="N306" s="51"/>
      <c r="P306" s="51"/>
      <c r="R306" s="373"/>
      <c r="S306" s="51"/>
    </row>
    <row r="307" spans="1:23" ht="19.5">
      <c r="G307" s="64" t="str">
        <f>IF(G306="","",IF(G306=C306,"J","L"))</f>
        <v/>
      </c>
      <c r="H307" s="64" t="str">
        <f>IF(H306="","",IF(H306=C306,"J","L"))</f>
        <v/>
      </c>
      <c r="I307" s="64"/>
      <c r="J307" s="64" t="str">
        <f>IF(J306="","",IF(J305="","",IF((J305/J306)=(E305*F306+F305)/F306,"J","L")))</f>
        <v/>
      </c>
      <c r="K307" s="40"/>
      <c r="L307" s="64" t="str">
        <f>IF(L306="","",IF(L306=H306*H303,"J","L"))</f>
        <v/>
      </c>
      <c r="M307" s="40"/>
      <c r="N307" s="64" t="str">
        <f>IF(N306="","",IF(N306=J306*J303,"J","L"))</f>
        <v/>
      </c>
      <c r="P307" s="64" t="str">
        <f>IF(P305="","",IF(P306="","",IF(P305/P306=L305/N305,"J","L")))</f>
        <v/>
      </c>
    </row>
    <row r="308" spans="1:23" ht="22.5">
      <c r="G308" s="275" t="s">
        <v>209</v>
      </c>
      <c r="H308" s="310"/>
      <c r="I308" s="276"/>
      <c r="J308" s="62" t="str">
        <f>IF(I308="","",IF(I308=12,"J","L"))</f>
        <v/>
      </c>
      <c r="K308" s="40"/>
      <c r="L308" s="64"/>
      <c r="M308" s="40"/>
      <c r="N308" s="64"/>
    </row>
    <row r="309" spans="1:23" s="3" customFormat="1"/>
    <row r="310" spans="1:23" ht="19.5">
      <c r="H310" s="62" t="str">
        <f>IF(H313="","",IF(H311=I316/H314,"J","L"))</f>
        <v/>
      </c>
      <c r="I310" s="40"/>
      <c r="J310" s="62" t="str">
        <f>IF(J313="","",IF(J311=I316/J314,"J","L"))</f>
        <v/>
      </c>
    </row>
    <row r="311" spans="1:23" ht="19.5">
      <c r="G311" s="64"/>
      <c r="H311" s="262"/>
      <c r="I311" s="64"/>
      <c r="J311" s="262"/>
      <c r="K311" s="40"/>
      <c r="L311" s="40"/>
      <c r="M311" s="40"/>
      <c r="N311" s="40"/>
      <c r="O311" s="40"/>
      <c r="P311" s="40"/>
      <c r="Q311" s="40"/>
    </row>
    <row r="312" spans="1:23" ht="19.5">
      <c r="G312" s="40"/>
      <c r="H312" s="40"/>
      <c r="I312" s="40"/>
      <c r="J312" s="40"/>
      <c r="K312" s="40"/>
      <c r="L312" s="40"/>
      <c r="M312" s="40"/>
      <c r="N312" s="40"/>
      <c r="O312" s="40"/>
      <c r="P312" s="40"/>
      <c r="Q312" s="40"/>
    </row>
    <row r="313" spans="1:23" ht="23.25" thickBot="1">
      <c r="A313" s="342" t="s">
        <v>50</v>
      </c>
      <c r="B313" s="368">
        <v>1</v>
      </c>
      <c r="C313" s="339">
        <v>2</v>
      </c>
      <c r="E313" s="368">
        <v>1</v>
      </c>
      <c r="F313" s="339">
        <v>1</v>
      </c>
      <c r="G313" s="40"/>
      <c r="H313" s="338"/>
      <c r="I313" s="64"/>
      <c r="J313" s="338"/>
      <c r="K313" s="40"/>
      <c r="L313" s="338"/>
      <c r="M313" s="40"/>
      <c r="N313" s="338"/>
      <c r="P313" s="338"/>
      <c r="Q313" s="67"/>
      <c r="R313" s="373"/>
      <c r="S313" s="338"/>
      <c r="T313" s="67" t="str">
        <f>IF(S313="","",IF(S314="","",IF((R313*S314+S313)/S314=(U313/V313),"J","L")))</f>
        <v/>
      </c>
      <c r="U313" s="340">
        <f>(B313*C314+C313)/C314</f>
        <v>1.6666666666666667</v>
      </c>
      <c r="V313" s="340">
        <f>(E313*F314+F313)/F314</f>
        <v>1.1666666666666667</v>
      </c>
      <c r="W313" s="16" t="str">
        <f>IF(T313="","",IF(T313="J",1,"0"))</f>
        <v/>
      </c>
    </row>
    <row r="314" spans="1:23" ht="23.25" thickTop="1">
      <c r="B314" s="368"/>
      <c r="C314" s="44">
        <v>3</v>
      </c>
      <c r="E314" s="368"/>
      <c r="F314" s="44">
        <v>6</v>
      </c>
      <c r="G314" s="40"/>
      <c r="H314" s="51"/>
      <c r="I314" s="64"/>
      <c r="J314" s="51"/>
      <c r="K314" s="40"/>
      <c r="L314" s="51"/>
      <c r="M314" s="40"/>
      <c r="N314" s="51"/>
      <c r="P314" s="51"/>
      <c r="R314" s="373"/>
      <c r="S314" s="51"/>
    </row>
    <row r="315" spans="1:23" ht="19.5">
      <c r="G315" s="64" t="str">
        <f>IF(G314="","",IF(G314=C314,"J","L"))</f>
        <v/>
      </c>
      <c r="H315" s="64" t="str">
        <f>IF(H314="","",IF(H314=C314,"J","L"))</f>
        <v/>
      </c>
      <c r="I315" s="64"/>
      <c r="J315" s="64" t="str">
        <f>IF(J314="","",IF(J313="","",IF((J313/J314)=(E313*F314+F313)/F314,"J","L")))</f>
        <v/>
      </c>
      <c r="K315" s="40"/>
      <c r="L315" s="64" t="str">
        <f>IF(L314="","",IF(L314=H314*H311,"J","L"))</f>
        <v/>
      </c>
      <c r="M315" s="40"/>
      <c r="N315" s="64" t="str">
        <f>IF(N314="","",IF(N314=J314*J311,"J","L"))</f>
        <v/>
      </c>
      <c r="P315" s="64" t="str">
        <f>IF(P313="","",IF(P314="","",IF(P313/P314=L313/N313,"J","L")))</f>
        <v/>
      </c>
    </row>
    <row r="316" spans="1:23" ht="22.5">
      <c r="G316" s="275" t="s">
        <v>209</v>
      </c>
      <c r="H316" s="310"/>
      <c r="I316" s="276">
        <v>6</v>
      </c>
      <c r="J316" s="62" t="str">
        <f>IF(I316="","",IF(I316=6,"J","L"))</f>
        <v>J</v>
      </c>
      <c r="K316" s="40"/>
      <c r="L316" s="64"/>
      <c r="M316" s="40"/>
      <c r="N316" s="64"/>
    </row>
    <row r="317" spans="1:23" s="3" customFormat="1"/>
    <row r="318" spans="1:23" ht="19.5">
      <c r="H318" s="62" t="str">
        <f>IF(H321="","",IF(H319=I324/H322,"J","L"))</f>
        <v/>
      </c>
      <c r="I318" s="40"/>
      <c r="J318" s="62" t="str">
        <f>IF(J321="","",IF(J319=I324/J322,"J","L"))</f>
        <v/>
      </c>
    </row>
    <row r="319" spans="1:23" ht="19.5">
      <c r="G319" s="64"/>
      <c r="H319" s="262">
        <v>3</v>
      </c>
      <c r="I319" s="64"/>
      <c r="J319" s="262">
        <v>1</v>
      </c>
      <c r="K319" s="40"/>
      <c r="L319" s="40"/>
      <c r="M319" s="40"/>
      <c r="N319" s="40"/>
      <c r="O319" s="40"/>
      <c r="P319" s="40"/>
      <c r="Q319" s="40"/>
    </row>
    <row r="320" spans="1:23" ht="19.5">
      <c r="G320" s="40"/>
      <c r="H320" s="40"/>
      <c r="I320" s="40"/>
      <c r="J320" s="40"/>
      <c r="K320" s="40"/>
      <c r="L320" s="40"/>
      <c r="M320" s="40"/>
      <c r="N320" s="40"/>
      <c r="O320" s="40"/>
      <c r="P320" s="40"/>
      <c r="Q320" s="40"/>
    </row>
    <row r="321" spans="1:23" ht="23.25" thickBot="1">
      <c r="A321" s="342" t="s">
        <v>51</v>
      </c>
      <c r="B321" s="368">
        <v>3</v>
      </c>
      <c r="C321" s="339">
        <v>1</v>
      </c>
      <c r="E321" s="368">
        <v>1</v>
      </c>
      <c r="F321" s="339">
        <v>1</v>
      </c>
      <c r="G321" s="40"/>
      <c r="H321" s="338"/>
      <c r="I321" s="64"/>
      <c r="J321" s="338"/>
      <c r="K321" s="40"/>
      <c r="L321" s="338"/>
      <c r="M321" s="40"/>
      <c r="N321" s="338"/>
      <c r="P321" s="338"/>
      <c r="Q321" s="67"/>
      <c r="R321" s="373"/>
      <c r="S321" s="67" t="str">
        <f>IF(R321="","",IF(R321=U321/V321,"J","L"))</f>
        <v/>
      </c>
      <c r="U321" s="340">
        <f>(B321*C322+C321)/C322</f>
        <v>3.5</v>
      </c>
      <c r="V321" s="340">
        <f>(E321*F322+F321)/F322</f>
        <v>1.1666666666666667</v>
      </c>
      <c r="W321" s="16" t="str">
        <f>IF(S321="","",IF(S321="J",1,"0"))</f>
        <v/>
      </c>
    </row>
    <row r="322" spans="1:23" ht="23.25" thickTop="1">
      <c r="B322" s="368"/>
      <c r="C322" s="44">
        <v>2</v>
      </c>
      <c r="E322" s="368"/>
      <c r="F322" s="44">
        <v>6</v>
      </c>
      <c r="G322" s="40"/>
      <c r="H322" s="51"/>
      <c r="I322" s="64"/>
      <c r="J322" s="51"/>
      <c r="K322" s="40"/>
      <c r="L322" s="51"/>
      <c r="M322" s="40"/>
      <c r="N322" s="51"/>
      <c r="P322" s="51"/>
      <c r="R322" s="373"/>
    </row>
    <row r="323" spans="1:23" ht="19.5">
      <c r="G323" s="64" t="str">
        <f>IF(G322="","",IF(G322=C322,"J","L"))</f>
        <v/>
      </c>
      <c r="H323" s="64" t="str">
        <f>IF(H322="","",IF(H322=C322,"J","L"))</f>
        <v/>
      </c>
      <c r="I323" s="64"/>
      <c r="J323" s="64" t="str">
        <f>IF(J322="","",IF(J321="","",IF((J321/J322)=(E321*F322+F321)/F322,"J","L")))</f>
        <v/>
      </c>
      <c r="K323" s="40"/>
      <c r="L323" s="64" t="str">
        <f>IF(L322="","",IF(L322=H322*H319,"J","L"))</f>
        <v/>
      </c>
      <c r="M323" s="40"/>
      <c r="N323" s="64" t="str">
        <f>IF(N322="","",IF(N322=J322*J319,"J","L"))</f>
        <v/>
      </c>
      <c r="P323" s="64" t="str">
        <f>IF(P321="","",IF(P322="","",IF(P321/P322=L321/N321,"J","L")))</f>
        <v/>
      </c>
    </row>
    <row r="324" spans="1:23" ht="22.5">
      <c r="G324" s="275" t="s">
        <v>209</v>
      </c>
      <c r="H324" s="310"/>
      <c r="I324" s="276"/>
      <c r="J324" s="62" t="str">
        <f>IF(I324="","",IF(I324=6,"J","L"))</f>
        <v/>
      </c>
      <c r="K324" s="40"/>
      <c r="L324" s="64"/>
      <c r="M324" s="40"/>
      <c r="N324" s="64"/>
    </row>
    <row r="325" spans="1:23" s="3" customFormat="1"/>
    <row r="327" spans="1:23" ht="24.75">
      <c r="K327" s="277">
        <f>SUM(W288:W323)</f>
        <v>0</v>
      </c>
      <c r="L327" s="278" t="s">
        <v>226</v>
      </c>
    </row>
  </sheetData>
  <sheetProtection password="C613" sheet="1" objects="1" scenarios="1"/>
  <mergeCells count="46">
    <mergeCell ref="L148:L149"/>
    <mergeCell ref="L164:L165"/>
    <mergeCell ref="D203:D204"/>
    <mergeCell ref="D207:D208"/>
    <mergeCell ref="A279:A280"/>
    <mergeCell ref="D279:D280"/>
    <mergeCell ref="D182:D183"/>
    <mergeCell ref="D186:D187"/>
    <mergeCell ref="D191:D192"/>
    <mergeCell ref="D195:D196"/>
    <mergeCell ref="D199:D200"/>
    <mergeCell ref="D263:D264"/>
    <mergeCell ref="D225:D226"/>
    <mergeCell ref="D232:D233"/>
    <mergeCell ref="D240:D241"/>
    <mergeCell ref="D247:D248"/>
    <mergeCell ref="D255:D256"/>
    <mergeCell ref="R288:R289"/>
    <mergeCell ref="L27:L28"/>
    <mergeCell ref="L51:L52"/>
    <mergeCell ref="L91:L92"/>
    <mergeCell ref="B132:B133"/>
    <mergeCell ref="B140:B141"/>
    <mergeCell ref="B124:B125"/>
    <mergeCell ref="L35:L36"/>
    <mergeCell ref="L59:L60"/>
    <mergeCell ref="L67:L68"/>
    <mergeCell ref="L75:L76"/>
    <mergeCell ref="L107:L108"/>
    <mergeCell ref="B148:B149"/>
    <mergeCell ref="B156:B157"/>
    <mergeCell ref="B164:B165"/>
    <mergeCell ref="L140:L141"/>
    <mergeCell ref="B297:B298"/>
    <mergeCell ref="E297:E298"/>
    <mergeCell ref="B305:B306"/>
    <mergeCell ref="E305:E306"/>
    <mergeCell ref="B288:B289"/>
    <mergeCell ref="E288:E289"/>
    <mergeCell ref="R305:R306"/>
    <mergeCell ref="B313:B314"/>
    <mergeCell ref="E313:E314"/>
    <mergeCell ref="R313:R314"/>
    <mergeCell ref="B321:B322"/>
    <mergeCell ref="E321:E322"/>
    <mergeCell ref="R321:R322"/>
  </mergeCells>
  <hyperlinks>
    <hyperlink ref="B10:Q10" location="'Διαίρεση κλασμάτων με ομώνυμα'!A177" display="γ) ΚΛΑΣΜΑ ÷ ΑΚΕΡΑΙΟΣ"/>
    <hyperlink ref="B8:Q8" location="F19" display="α) ΚΛΑΣΜΑ : ΚΛΑΣΜΑ"/>
    <hyperlink ref="B9:Q9" location="'Διαίρεση κλασμάτων με ομώνυμα'!A116" display="β) ΑΚΕΡΑΙΟΣ ÷ ΚΛΑΣΜΑ"/>
    <hyperlink ref="B11:Q11" location="'Διαίρεση κλασμάτων με ομώνυμα'!G225" display="δ) ΚΛΑΣΜΑ ÷ ΜΙΚΤΟ ή ΜΙΚΤΟ ÷ ΚΛΑΣΜΑ"/>
    <hyperlink ref="B12:Q12" location="'Διαίρεση κλασμάτων με ομώνυμα'!H288" display="ε) ΜΙΚΤΟ ÷ ΜΙΚΤΟ"/>
  </hyperlinks>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ΠΕΡΙΕΧΟΜΕΝΑ</vt:lpstr>
      <vt:lpstr>Μέγιστος Κοινός Διαιρέτης</vt:lpstr>
      <vt:lpstr>Απλοποίηση κλασμάτων</vt:lpstr>
      <vt:lpstr>Καταχρηστικά κλάσμ σε επιφάνεια</vt:lpstr>
      <vt:lpstr>Καταχρηστικά και μικτά νέο</vt:lpstr>
      <vt:lpstr>Καταχρηστικά και μικτά κλάσμ.</vt:lpstr>
      <vt:lpstr>Πολλαπλασιασμός κλασμάτων</vt:lpstr>
      <vt:lpstr>Διαίρεση κλασμάτων με αντιστροφ</vt:lpstr>
      <vt:lpstr>Διαίρεση κλασμάτων με ομώνυμα</vt:lpstr>
      <vt:lpstr>Διαίρεση κλασμάτων με σχήματα</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Kypros</cp:lastModifiedBy>
  <cp:lastPrinted>2010-11-22T20:14:25Z</cp:lastPrinted>
  <dcterms:created xsi:type="dcterms:W3CDTF">2004-10-06T02:06:47Z</dcterms:created>
  <dcterms:modified xsi:type="dcterms:W3CDTF">2020-06-01T18:38:00Z</dcterms:modified>
</cp:coreProperties>
</file>