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wmf" ContentType="image/x-w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" yWindow="105" windowWidth="5820" windowHeight="3435" tabRatio="497"/>
  </bookViews>
  <sheets>
    <sheet name="ΠΕΡΙΕΧΟΜΕΝΑ" sheetId="2" r:id="rId1"/>
    <sheet name="Μέγιστος Κοινός Διαιρέτης" sheetId="24" r:id="rId2"/>
    <sheet name="Απλοποίηση κλασμάτων" sheetId="22" r:id="rId3"/>
    <sheet name="Καταχρηστικά και μικτά κλάσμ." sheetId="28" r:id="rId4"/>
    <sheet name="Καταχρηστικά κλάσμ σε επιφάνεια" sheetId="40" r:id="rId5"/>
    <sheet name="Πολλαπλασιασμός κλασμάτων" sheetId="20" r:id="rId6"/>
    <sheet name="Πολλσμός κλασμ. με σχήματα" sheetId="36" r:id="rId7"/>
    <sheet name=" ΠΡΟΒΛΗΜΑΤΑ Αξίας κλασμάτων" sheetId="41" r:id="rId8"/>
  </sheets>
  <calcPr calcId="125725"/>
</workbook>
</file>

<file path=xl/calcChain.xml><?xml version="1.0" encoding="utf-8"?>
<calcChain xmlns="http://schemas.openxmlformats.org/spreadsheetml/2006/main">
  <c r="P230" i="20"/>
  <c r="L234"/>
  <c r="J234"/>
  <c r="H234"/>
  <c r="L233"/>
  <c r="M230"/>
  <c r="M233" s="1"/>
  <c r="K142"/>
  <c r="K156"/>
  <c r="I142"/>
  <c r="G142"/>
  <c r="O139"/>
  <c r="L139"/>
  <c r="G15"/>
  <c r="F94"/>
  <c r="F90"/>
  <c r="J91"/>
  <c r="Y11" i="41"/>
  <c r="Y13"/>
  <c r="N9"/>
  <c r="G11"/>
  <c r="M11"/>
  <c r="G13"/>
  <c r="M13"/>
  <c r="Y21"/>
  <c r="Y23"/>
  <c r="N19"/>
  <c r="G21"/>
  <c r="M21"/>
  <c r="G23"/>
  <c r="M23"/>
  <c r="Y31"/>
  <c r="Y33"/>
  <c r="N29"/>
  <c r="G31"/>
  <c r="M31"/>
  <c r="G33"/>
  <c r="M33"/>
  <c r="Y41"/>
  <c r="Y43"/>
  <c r="N39"/>
  <c r="G41"/>
  <c r="M41"/>
  <c r="G43"/>
  <c r="M43"/>
  <c r="L45"/>
  <c r="Y52"/>
  <c r="Y54"/>
  <c r="N50"/>
  <c r="G52"/>
  <c r="M52"/>
  <c r="G54"/>
  <c r="M54"/>
  <c r="H57"/>
  <c r="E59" s="1"/>
  <c r="C29" i="22"/>
  <c r="K29"/>
  <c r="E31"/>
  <c r="M31"/>
  <c r="E32"/>
  <c r="M32"/>
  <c r="C34"/>
  <c r="K34"/>
  <c r="C37"/>
  <c r="K37"/>
  <c r="E39"/>
  <c r="M39"/>
  <c r="E40"/>
  <c r="M40"/>
  <c r="C42"/>
  <c r="K42"/>
  <c r="C45"/>
  <c r="K45"/>
  <c r="E47"/>
  <c r="M47"/>
  <c r="E48"/>
  <c r="M48"/>
  <c r="C50"/>
  <c r="K50"/>
  <c r="C53"/>
  <c r="K53"/>
  <c r="E55"/>
  <c r="M55"/>
  <c r="E56"/>
  <c r="M56"/>
  <c r="C58"/>
  <c r="K58"/>
  <c r="C61"/>
  <c r="K61"/>
  <c r="E63"/>
  <c r="M63"/>
  <c r="E64"/>
  <c r="M64"/>
  <c r="C66"/>
  <c r="K66"/>
  <c r="C69"/>
  <c r="K69"/>
  <c r="E71"/>
  <c r="M71"/>
  <c r="E72"/>
  <c r="M72"/>
  <c r="C74"/>
  <c r="K74"/>
  <c r="C77"/>
  <c r="K77"/>
  <c r="E79"/>
  <c r="M79"/>
  <c r="E80"/>
  <c r="M80"/>
  <c r="C82"/>
  <c r="K82"/>
  <c r="C85"/>
  <c r="K85"/>
  <c r="E87"/>
  <c r="M87"/>
  <c r="E88"/>
  <c r="M88"/>
  <c r="C90"/>
  <c r="K90"/>
  <c r="C93"/>
  <c r="K93"/>
  <c r="E95"/>
  <c r="M95"/>
  <c r="E96"/>
  <c r="M96"/>
  <c r="C98"/>
  <c r="K98"/>
  <c r="C101"/>
  <c r="K101"/>
  <c r="E103"/>
  <c r="M103"/>
  <c r="E104"/>
  <c r="M104"/>
  <c r="C106"/>
  <c r="K106"/>
  <c r="E109"/>
  <c r="M109"/>
  <c r="H111" s="1"/>
  <c r="F75" i="28"/>
  <c r="L75"/>
  <c r="R75"/>
  <c r="F78"/>
  <c r="L78"/>
  <c r="R78"/>
  <c r="E89"/>
  <c r="K89"/>
  <c r="Q89"/>
  <c r="F118"/>
  <c r="L118"/>
  <c r="R118"/>
  <c r="F121"/>
  <c r="L121"/>
  <c r="R121"/>
  <c r="F128"/>
  <c r="I156" s="1"/>
  <c r="L128"/>
  <c r="R128"/>
  <c r="F131"/>
  <c r="L131"/>
  <c r="R131"/>
  <c r="F134"/>
  <c r="L134"/>
  <c r="R134"/>
  <c r="F137"/>
  <c r="L137"/>
  <c r="R137"/>
  <c r="F140"/>
  <c r="L140"/>
  <c r="R140"/>
  <c r="F143"/>
  <c r="L143"/>
  <c r="R143"/>
  <c r="F146"/>
  <c r="L146"/>
  <c r="R146"/>
  <c r="F149"/>
  <c r="L149"/>
  <c r="R149"/>
  <c r="F152"/>
  <c r="F160"/>
  <c r="I188" s="1"/>
  <c r="L160"/>
  <c r="R160"/>
  <c r="F163"/>
  <c r="L163"/>
  <c r="R163"/>
  <c r="F166"/>
  <c r="L166"/>
  <c r="R166"/>
  <c r="F169"/>
  <c r="L169"/>
  <c r="R169"/>
  <c r="F172"/>
  <c r="L172"/>
  <c r="R172"/>
  <c r="F175"/>
  <c r="L175"/>
  <c r="R175"/>
  <c r="F178"/>
  <c r="L178"/>
  <c r="R178"/>
  <c r="F181"/>
  <c r="L181"/>
  <c r="R181"/>
  <c r="F184"/>
  <c r="H185"/>
  <c r="J185"/>
  <c r="E4" i="40"/>
  <c r="B8" s="1"/>
  <c r="E7"/>
  <c r="E8"/>
  <c r="I8"/>
  <c r="C10"/>
  <c r="G10"/>
  <c r="K10"/>
  <c r="E11"/>
  <c r="I11"/>
  <c r="E20"/>
  <c r="B24" s="1"/>
  <c r="I20"/>
  <c r="E23"/>
  <c r="C24"/>
  <c r="G24"/>
  <c r="K24"/>
  <c r="E26"/>
  <c r="I26"/>
  <c r="C27"/>
  <c r="G27"/>
  <c r="K27"/>
  <c r="B36"/>
  <c r="E36"/>
  <c r="C40" s="1"/>
  <c r="E39"/>
  <c r="B40"/>
  <c r="D40"/>
  <c r="F40"/>
  <c r="H40"/>
  <c r="J40"/>
  <c r="B42"/>
  <c r="D42"/>
  <c r="F42"/>
  <c r="H42"/>
  <c r="J42"/>
  <c r="B43"/>
  <c r="D43"/>
  <c r="F43"/>
  <c r="H43"/>
  <c r="J43"/>
  <c r="K44"/>
  <c r="H68"/>
  <c r="K68"/>
  <c r="H75"/>
  <c r="K75"/>
  <c r="H82"/>
  <c r="K82"/>
  <c r="H89"/>
  <c r="K89"/>
  <c r="H95"/>
  <c r="K95"/>
  <c r="H102"/>
  <c r="K102"/>
  <c r="H110"/>
  <c r="K110"/>
  <c r="H118"/>
  <c r="K118"/>
  <c r="H129"/>
  <c r="K129"/>
  <c r="H137"/>
  <c r="K137"/>
  <c r="C33" i="24"/>
  <c r="K33"/>
  <c r="E35"/>
  <c r="M35"/>
  <c r="E36"/>
  <c r="M36"/>
  <c r="C38"/>
  <c r="K38"/>
  <c r="C41"/>
  <c r="K41"/>
  <c r="E43"/>
  <c r="M43"/>
  <c r="E44"/>
  <c r="M44"/>
  <c r="C46"/>
  <c r="K46"/>
  <c r="C49"/>
  <c r="K49"/>
  <c r="E51"/>
  <c r="M51"/>
  <c r="E52"/>
  <c r="M52"/>
  <c r="C54"/>
  <c r="K54"/>
  <c r="C57"/>
  <c r="K57"/>
  <c r="E59"/>
  <c r="M59"/>
  <c r="E60"/>
  <c r="M60"/>
  <c r="C62"/>
  <c r="K62"/>
  <c r="C65"/>
  <c r="K65"/>
  <c r="E67"/>
  <c r="M67"/>
  <c r="E68"/>
  <c r="M68"/>
  <c r="C70"/>
  <c r="K70"/>
  <c r="C73"/>
  <c r="K73"/>
  <c r="E75"/>
  <c r="M75"/>
  <c r="E76"/>
  <c r="M76"/>
  <c r="C78"/>
  <c r="K78"/>
  <c r="C81"/>
  <c r="K81"/>
  <c r="E83"/>
  <c r="M83"/>
  <c r="E84"/>
  <c r="M84"/>
  <c r="C86"/>
  <c r="K86"/>
  <c r="C89"/>
  <c r="K89"/>
  <c r="E91"/>
  <c r="M91"/>
  <c r="E92"/>
  <c r="M92"/>
  <c r="C94"/>
  <c r="K94"/>
  <c r="C97"/>
  <c r="K97"/>
  <c r="E99"/>
  <c r="M99"/>
  <c r="E100"/>
  <c r="M100"/>
  <c r="C102"/>
  <c r="K102"/>
  <c r="C105"/>
  <c r="K105"/>
  <c r="E107"/>
  <c r="M107"/>
  <c r="E108"/>
  <c r="M108"/>
  <c r="C110"/>
  <c r="K110"/>
  <c r="E113"/>
  <c r="M113"/>
  <c r="H115" s="1"/>
  <c r="G19" i="20"/>
  <c r="U19" s="1"/>
  <c r="G24"/>
  <c r="U24" s="1"/>
  <c r="B28"/>
  <c r="D28"/>
  <c r="G30"/>
  <c r="U30" s="1"/>
  <c r="B33"/>
  <c r="D33"/>
  <c r="B35"/>
  <c r="D35"/>
  <c r="G37"/>
  <c r="U37" s="1"/>
  <c r="B40"/>
  <c r="D40"/>
  <c r="H40"/>
  <c r="B42"/>
  <c r="D42"/>
  <c r="G44"/>
  <c r="U44"/>
  <c r="B47"/>
  <c r="D47"/>
  <c r="H47"/>
  <c r="B49"/>
  <c r="D49"/>
  <c r="G51"/>
  <c r="U51" s="1"/>
  <c r="B54"/>
  <c r="D54"/>
  <c r="D56"/>
  <c r="G58"/>
  <c r="U58"/>
  <c r="B61"/>
  <c r="H61"/>
  <c r="B63"/>
  <c r="D63"/>
  <c r="G65"/>
  <c r="U65"/>
  <c r="B68"/>
  <c r="D68"/>
  <c r="H68"/>
  <c r="B70"/>
  <c r="D70"/>
  <c r="G72"/>
  <c r="U72" s="1"/>
  <c r="B75"/>
  <c r="D75"/>
  <c r="H75"/>
  <c r="B77"/>
  <c r="D77"/>
  <c r="G79"/>
  <c r="U79"/>
  <c r="B82"/>
  <c r="D82"/>
  <c r="H82"/>
  <c r="F96"/>
  <c r="J97"/>
  <c r="U97"/>
  <c r="F100"/>
  <c r="F102"/>
  <c r="J103"/>
  <c r="U103"/>
  <c r="F106"/>
  <c r="F108"/>
  <c r="J109"/>
  <c r="U109"/>
  <c r="F112"/>
  <c r="D114"/>
  <c r="J116"/>
  <c r="U116"/>
  <c r="F119"/>
  <c r="B120"/>
  <c r="D122"/>
  <c r="I124"/>
  <c r="J124"/>
  <c r="U124"/>
  <c r="F127"/>
  <c r="B128"/>
  <c r="L145"/>
  <c r="M145" s="1"/>
  <c r="G148"/>
  <c r="I148"/>
  <c r="L152"/>
  <c r="O152"/>
  <c r="U152"/>
  <c r="Q155"/>
  <c r="G156"/>
  <c r="I156"/>
  <c r="L160"/>
  <c r="O160"/>
  <c r="U160" s="1"/>
  <c r="Q163"/>
  <c r="G164"/>
  <c r="I164"/>
  <c r="K164"/>
  <c r="L167"/>
  <c r="M167"/>
  <c r="U167"/>
  <c r="G170"/>
  <c r="I170"/>
  <c r="N170"/>
  <c r="Q170"/>
  <c r="L174"/>
  <c r="N174"/>
  <c r="U174" s="1"/>
  <c r="Q177"/>
  <c r="G178"/>
  <c r="I178"/>
  <c r="K178"/>
  <c r="L182"/>
  <c r="U182" s="1"/>
  <c r="Q185"/>
  <c r="G186"/>
  <c r="I186"/>
  <c r="O190"/>
  <c r="Q193"/>
  <c r="G194"/>
  <c r="I194"/>
  <c r="K194"/>
  <c r="U190"/>
  <c r="O198"/>
  <c r="Q201"/>
  <c r="G202"/>
  <c r="I202"/>
  <c r="K202"/>
  <c r="U198"/>
  <c r="N206"/>
  <c r="O206"/>
  <c r="Q209"/>
  <c r="G210"/>
  <c r="I210"/>
  <c r="K210"/>
  <c r="U206" s="1"/>
  <c r="N214"/>
  <c r="Q217" s="1"/>
  <c r="G218"/>
  <c r="I218"/>
  <c r="K218"/>
  <c r="U214" s="1"/>
  <c r="M238"/>
  <c r="O238"/>
  <c r="U238"/>
  <c r="L241"/>
  <c r="M241"/>
  <c r="H242"/>
  <c r="J242"/>
  <c r="L242"/>
  <c r="M245"/>
  <c r="O245"/>
  <c r="U245"/>
  <c r="L248"/>
  <c r="M248"/>
  <c r="H249"/>
  <c r="J249"/>
  <c r="L249"/>
  <c r="M252"/>
  <c r="O252"/>
  <c r="U252"/>
  <c r="L255"/>
  <c r="M255"/>
  <c r="H256"/>
  <c r="J256"/>
  <c r="L256"/>
  <c r="M259"/>
  <c r="P259"/>
  <c r="U259"/>
  <c r="L262"/>
  <c r="M262"/>
  <c r="H263"/>
  <c r="J263"/>
  <c r="L263"/>
  <c r="M266"/>
  <c r="P266"/>
  <c r="U266"/>
  <c r="L269"/>
  <c r="M269"/>
  <c r="H270"/>
  <c r="J270"/>
  <c r="L270"/>
  <c r="L22" i="36"/>
  <c r="L42"/>
  <c r="L64"/>
  <c r="K133" i="20"/>
  <c r="K274"/>
  <c r="F114" i="22"/>
  <c r="E113"/>
  <c r="K28" i="40"/>
  <c r="J27"/>
  <c r="H27"/>
  <c r="F27"/>
  <c r="D27"/>
  <c r="B27"/>
  <c r="J26"/>
  <c r="H26"/>
  <c r="F26"/>
  <c r="D26"/>
  <c r="B26"/>
  <c r="J24"/>
  <c r="H24"/>
  <c r="F24"/>
  <c r="D24"/>
  <c r="K12"/>
  <c r="J11"/>
  <c r="H11"/>
  <c r="F11"/>
  <c r="D11"/>
  <c r="B11"/>
  <c r="J10"/>
  <c r="H10"/>
  <c r="F10"/>
  <c r="D10"/>
  <c r="B10"/>
  <c r="J8"/>
  <c r="H8"/>
  <c r="F8"/>
  <c r="D8"/>
  <c r="F60" i="41"/>
  <c r="U145" i="20" l="1"/>
  <c r="Q148"/>
  <c r="N148"/>
  <c r="K86"/>
  <c r="K221"/>
  <c r="E117" i="24"/>
  <c r="F118"/>
  <c r="K43" i="40"/>
  <c r="I43"/>
  <c r="G43"/>
  <c r="E43"/>
  <c r="C43"/>
  <c r="K42"/>
  <c r="I42"/>
  <c r="G42"/>
  <c r="E42"/>
  <c r="C42"/>
  <c r="K40"/>
  <c r="I40"/>
  <c r="G40"/>
  <c r="E40"/>
  <c r="E37" s="1"/>
  <c r="E38" s="1"/>
  <c r="I27"/>
  <c r="E27"/>
  <c r="K26"/>
  <c r="G26"/>
  <c r="C26"/>
  <c r="I24"/>
  <c r="E24"/>
  <c r="E21" s="1"/>
  <c r="E22" s="1"/>
  <c r="K11"/>
  <c r="G11"/>
  <c r="C11"/>
  <c r="I10"/>
  <c r="E10"/>
  <c r="K8"/>
  <c r="G8"/>
  <c r="C8"/>
  <c r="E5" s="1"/>
  <c r="I38" l="1"/>
  <c r="I39"/>
  <c r="E6"/>
  <c r="G4"/>
  <c r="I23"/>
  <c r="I22"/>
  <c r="H5" l="1"/>
  <c r="I7"/>
  <c r="H4"/>
  <c r="I6"/>
</calcChain>
</file>

<file path=xl/comments1.xml><?xml version="1.0" encoding="utf-8"?>
<comments xmlns="http://schemas.openxmlformats.org/spreadsheetml/2006/main">
  <authors>
    <author>a</author>
  </authors>
  <commentList>
    <comment ref="I17" authorId="0">
      <text>
        <r>
          <rPr>
            <b/>
            <u/>
            <sz val="10"/>
            <color indexed="81"/>
            <rFont val="Tahoma"/>
            <family val="2"/>
          </rPr>
          <t>Πώς βρήκαμε ότι ο Μ.Κ.Δ. είναι το 4;</t>
        </r>
        <r>
          <rPr>
            <b/>
            <sz val="8"/>
            <color indexed="81"/>
            <rFont val="Tahoma"/>
          </rPr>
          <t xml:space="preserve">
Α) Βρίσκουμε όλους τους ακέραιους αριθμούς που διαιρούν ακριβώς το 4: {1,2,4}
β) Βρίσκουμε όλους τους ακέραιους αριθμούς που διαιρούν ακριβώς το 8: {1,2,4,8}
γ) Μετά παρατηρούμε ποιος είναι ο </t>
        </r>
        <r>
          <rPr>
            <b/>
            <sz val="8"/>
            <color indexed="10"/>
            <rFont val="Tahoma"/>
            <family val="2"/>
          </rPr>
          <t>ΜΕΓΑΛΥΤΕΡΟΣ ΚΟΙΝΟΣ ΔΙΑΙΡΕΤΗΣ</t>
        </r>
        <r>
          <rPr>
            <b/>
            <sz val="8"/>
            <color indexed="81"/>
            <rFont val="Tahoma"/>
          </rPr>
          <t xml:space="preserve"> τους.
Είναι το 4.</t>
        </r>
        <r>
          <rPr>
            <sz val="8"/>
            <color indexed="81"/>
            <rFont val="Tahoma"/>
          </rPr>
          <t xml:space="preserve">
</t>
        </r>
      </text>
    </comment>
    <comment ref="F35" authorId="0">
      <text>
        <r>
          <rPr>
            <b/>
            <sz val="8"/>
            <color indexed="81"/>
            <rFont val="Tahoma"/>
          </rPr>
          <t>Βρες το Μ.Κ.Δ και διαίρεσε μ΄ αυτόν και τον αριθμητή και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N35" authorId="0">
      <text>
        <r>
          <rPr>
            <b/>
            <sz val="8"/>
            <color indexed="81"/>
            <rFont val="Tahoma"/>
          </rPr>
          <t>Βρες το Μ.Κ.Δ και διαίρεσε μ΄ αυτόν και τον αριθμητή και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F39" authorId="0">
      <text>
        <r>
          <rPr>
            <sz val="8"/>
            <color indexed="81"/>
            <rFont val="Tahoma"/>
            <family val="2"/>
          </rPr>
          <t xml:space="preserve">Όταν ο αριθμητής χωρά ακριβώς στον παρονομαστή, τότε ο Μ.Κ.Δ είναι ο αριθμητής. Εδώ για παράδειγμα το 2 χωρά ακριβώς στο 4. Άρα Μ.Κ.Δ. είναι το 2.
</t>
        </r>
      </text>
    </comment>
    <comment ref="N39" authorId="0">
      <text>
        <r>
          <rPr>
            <sz val="8"/>
            <color indexed="81"/>
            <rFont val="Tahoma"/>
            <family val="2"/>
          </rPr>
          <t xml:space="preserve">Όταν ο αριθμητής χωρά ακριβώς στον παρονομαστή, τότε ο Μ.Κ.Δ είναι ο αριθμητής. Εδώ για παράδειγμα το 3 χωρά ακριβώς στο 6. Άρα Μ.Κ.Δ. είναι το 3.
</t>
        </r>
      </text>
    </comment>
    <comment ref="F43" authorId="0">
      <text>
        <r>
          <rPr>
            <b/>
            <sz val="8"/>
            <color indexed="81"/>
            <rFont val="Tahoma"/>
          </rPr>
          <t>Βρες το Μ.Κ.Δ και διαίρεσε μ΄ αυτόν και τον αριθμητή και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N43" authorId="0">
      <text>
        <r>
          <rPr>
            <b/>
            <sz val="8"/>
            <color indexed="81"/>
            <rFont val="Tahoma"/>
          </rPr>
          <t>Βρες το Μ.Κ.Δ και διαίρεσε μ΄ αυτόν και τον αριθμητή και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F47" authorId="0">
      <text>
        <r>
          <rPr>
            <sz val="8"/>
            <color indexed="81"/>
            <rFont val="Tahoma"/>
            <family val="2"/>
          </rPr>
          <t xml:space="preserve">Όταν ο αριθμητής χωρά ακριβώς στον παρονομαστή, τότε ο Μ.Κ.Δ είναι ο αριθμητής. 
</t>
        </r>
      </text>
    </comment>
    <comment ref="E70" authorId="0">
      <text>
        <r>
          <rPr>
            <sz val="8"/>
            <color indexed="81"/>
            <rFont val="Tahoma"/>
          </rPr>
          <t xml:space="preserve">Σε τέτοιες περιπτώσεις όπου οι αριθμοί </t>
        </r>
        <r>
          <rPr>
            <b/>
            <u/>
            <sz val="8"/>
            <color indexed="81"/>
            <rFont val="Tahoma"/>
            <family val="2"/>
          </rPr>
          <t>τελειώνουν</t>
        </r>
        <r>
          <rPr>
            <sz val="8"/>
            <color indexed="81"/>
            <rFont val="Tahoma"/>
          </rPr>
          <t xml:space="preserve"> σε μηδέν, μπορούμε να διαγράψουμε τόσα μηδενικά από τον αριθμητή, όσα και και από τον παρονομαστή.
</t>
        </r>
      </text>
    </comment>
  </commentList>
</comments>
</file>

<file path=xl/comments2.xml><?xml version="1.0" encoding="utf-8"?>
<comments xmlns="http://schemas.openxmlformats.org/spreadsheetml/2006/main">
  <authors>
    <author>a</author>
  </authors>
  <commentList>
    <comment ref="I16" authorId="0">
      <text>
        <r>
          <rPr>
            <b/>
            <u/>
            <sz val="10"/>
            <color indexed="81"/>
            <rFont val="Tahoma"/>
            <family val="2"/>
          </rPr>
          <t>Πώς βρήκαμε ότι ο Μ.Κ.Δ. είναι το 4;</t>
        </r>
        <r>
          <rPr>
            <b/>
            <sz val="8"/>
            <color indexed="81"/>
            <rFont val="Tahoma"/>
          </rPr>
          <t xml:space="preserve">
Α) Βρίσκουμε όλους τους ακέραιους αριθμούς που διαιρούν ακριβώς το 4: {1,2,4}
β) Βρίσκουμε όλους τους ακέραιους αριθμούς που διαιρούν ακριβώς το 8: {1,2,4,8}
γ) Μετά παρατηρούμε ποιος είναι ο </t>
        </r>
        <r>
          <rPr>
            <b/>
            <sz val="8"/>
            <color indexed="10"/>
            <rFont val="Tahoma"/>
            <family val="2"/>
          </rPr>
          <t>ΜΕΓΑΛΥΤΕΡΟΣ ΚΟΙΝΟΣ ΔΙΑΙΡΕΤΗΣ</t>
        </r>
        <r>
          <rPr>
            <b/>
            <sz val="8"/>
            <color indexed="81"/>
            <rFont val="Tahoma"/>
          </rPr>
          <t xml:space="preserve"> τους.
Είναι το 4.</t>
        </r>
        <r>
          <rPr>
            <sz val="8"/>
            <color indexed="81"/>
            <rFont val="Tahoma"/>
          </rPr>
          <t xml:space="preserve">
</t>
        </r>
      </text>
    </comment>
    <comment ref="J21" authorId="0">
      <text>
        <r>
          <rPr>
            <b/>
            <sz val="8"/>
            <color indexed="48"/>
            <rFont val="Tahoma"/>
            <family val="2"/>
          </rPr>
          <t>Ο Μ.Κ.Δ. είναι το 4</t>
        </r>
        <r>
          <rPr>
            <b/>
            <sz val="8"/>
            <color indexed="81"/>
            <rFont val="Tahoma"/>
          </rPr>
          <t xml:space="preserve">
Διαιρώ τον αριθμητή με το 4.
4 : 4 = 1
Διαιρώ και τον παρονομαστή με το 4
8 : 4 = 2</t>
        </r>
      </text>
    </comment>
    <comment ref="F31" authorId="0">
      <text>
        <r>
          <rPr>
            <b/>
            <sz val="8"/>
            <color indexed="81"/>
            <rFont val="Tahoma"/>
          </rPr>
          <t>Βρες το Μ.Κ.Δ και διαίρεσε μ΄ αυτόν και τον αριθμητή και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N31" authorId="0">
      <text>
        <r>
          <rPr>
            <b/>
            <sz val="8"/>
            <color indexed="81"/>
            <rFont val="Tahoma"/>
          </rPr>
          <t>Βρες το Μ.Κ.Δ και διαίρεσε μ΄ αυτόν και τον αριθμητή και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F35" authorId="0">
      <text>
        <r>
          <rPr>
            <sz val="8"/>
            <color indexed="81"/>
            <rFont val="Tahoma"/>
            <family val="2"/>
          </rPr>
          <t xml:space="preserve">Όταν ο αριθμητής χωρά ακριβώς στον παρονομαστή, τότε ο Μ.Κ.Δ είναι ο αριθμητής. Εδώ για παράδειγμα το 2 χωρά ακριβώς στο 4. Άρα Μ.Κ.Δ. είναι το 2.
</t>
        </r>
      </text>
    </comment>
    <comment ref="N35" authorId="0">
      <text>
        <r>
          <rPr>
            <sz val="8"/>
            <color indexed="81"/>
            <rFont val="Tahoma"/>
            <family val="2"/>
          </rPr>
          <t xml:space="preserve">Όταν ο αριθμητής χωρά ακριβώς στον παρονομαστή, τότε ο Μ.Κ.Δ είναι ο αριθμητής. Εδώ για παράδειγμα το 3 χωρά ακριβώς στο 6. Άρα Μ.Κ.Δ. είναι το 3.
</t>
        </r>
      </text>
    </comment>
    <comment ref="F39" authorId="0">
      <text>
        <r>
          <rPr>
            <b/>
            <sz val="8"/>
            <color indexed="81"/>
            <rFont val="Tahoma"/>
          </rPr>
          <t>Βρες το Μ.Κ.Δ και διαίρεσε μ΄ αυτόν και τον αριθμητή και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N39" authorId="0">
      <text>
        <r>
          <rPr>
            <b/>
            <sz val="8"/>
            <color indexed="81"/>
            <rFont val="Tahoma"/>
          </rPr>
          <t>Βρες το Μ.Κ.Δ και διαίρεσε μ΄ αυτόν και τον αριθμητή και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F43" authorId="0">
      <text>
        <r>
          <rPr>
            <sz val="8"/>
            <color indexed="81"/>
            <rFont val="Tahoma"/>
            <family val="2"/>
          </rPr>
          <t xml:space="preserve">Όταν ο αριθμητής χωρά ακριβώς στον παρονομαστή, τότε ο Μ.Κ.Δ είναι ο αριθμητής. 
</t>
        </r>
      </text>
    </comment>
    <comment ref="E66" authorId="0">
      <text>
        <r>
          <rPr>
            <sz val="8"/>
            <color indexed="81"/>
            <rFont val="Tahoma"/>
          </rPr>
          <t xml:space="preserve">Σε τέτοιες περιπτώσεις όπου οι αριθμοί </t>
        </r>
        <r>
          <rPr>
            <b/>
            <u/>
            <sz val="8"/>
            <color indexed="81"/>
            <rFont val="Tahoma"/>
            <family val="2"/>
          </rPr>
          <t>τελειώνουν</t>
        </r>
        <r>
          <rPr>
            <sz val="8"/>
            <color indexed="81"/>
            <rFont val="Tahoma"/>
          </rPr>
          <t xml:space="preserve"> σε μηδέν, μπορούμε να διαγράψουμε τόσα μηδενικά από τον αριθμητή, όσα και και από τον παρονομαστή.
</t>
        </r>
      </text>
    </comment>
    <comment ref="E122" authorId="0">
      <text>
        <r>
          <rPr>
            <sz val="8"/>
            <color indexed="81"/>
            <rFont val="Tahoma"/>
          </rPr>
          <t xml:space="preserve">Συγγραφέας : Κύπρος Ιωάννου
</t>
        </r>
      </text>
    </comment>
  </commentList>
</comments>
</file>

<file path=xl/comments3.xml><?xml version="1.0" encoding="utf-8"?>
<comments xmlns="http://schemas.openxmlformats.org/spreadsheetml/2006/main">
  <authors>
    <author>a</author>
  </authors>
  <commentList>
    <comment ref="D67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(το 2 ) στον αριθμητή; (στο 5;)</t>
        </r>
        <r>
          <rPr>
            <b/>
            <sz val="8"/>
            <color indexed="81"/>
            <rFont val="Tahoma"/>
            <family val="2"/>
          </rPr>
          <t xml:space="preserve">
Χωρά 2 φορές. Άρα ο μεικτός έχει 2  ακέραιες μονάδες.
</t>
        </r>
      </text>
    </comment>
    <comment ref="E67" authorId="0">
      <text>
        <r>
          <rPr>
            <b/>
            <sz val="8"/>
            <color indexed="12"/>
            <rFont val="Tahoma"/>
            <family val="2"/>
          </rPr>
          <t>Το δύο χωρά στο 5 δύο φορές. Πόσα περισσεύουν;</t>
        </r>
        <r>
          <rPr>
            <b/>
            <sz val="8"/>
            <color indexed="81"/>
            <rFont val="Tahoma"/>
          </rPr>
          <t xml:space="preserve">
Περισσεύει </t>
        </r>
        <r>
          <rPr>
            <b/>
            <u/>
            <sz val="8"/>
            <color indexed="81"/>
            <rFont val="Tahoma"/>
            <family val="2"/>
          </rPr>
          <t>1</t>
        </r>
        <r>
          <rPr>
            <b/>
            <sz val="8"/>
            <color indexed="81"/>
            <rFont val="Tahoma"/>
            <family val="2"/>
          </rPr>
          <t xml:space="preserve"> (Το γράφουμε πίσω από </t>
        </r>
        <r>
          <rPr>
            <b/>
            <u/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                     2
τον ακέραιο και σχηματίζουμε το μεικτό κλάσμα</t>
        </r>
        <r>
          <rPr>
            <sz val="8"/>
            <color indexed="81"/>
            <rFont val="Tahoma"/>
          </rPr>
          <t xml:space="preserve">
</t>
        </r>
      </text>
    </comment>
    <comment ref="D75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75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J75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K75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P75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Q75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D78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78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J78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K78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P78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Q78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D84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D89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J89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P89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111" authorId="0">
      <text>
        <r>
          <rPr>
            <b/>
            <sz val="26"/>
            <color indexed="81"/>
            <rFont val="Tahoma"/>
            <family val="2"/>
            <charset val="161"/>
          </rPr>
          <t>Για να βρούμε τον αριθμητή πολλαπλασιάζουμε τις ακέραιες μονάδες (Το 3) με τον παρονομαστή (το 2) και προσθέτουμε τον αριθμητή (το 1). Έτσι βρίσκουμε πως ο αριθμητής είναι 7.
Ο παρονομαστής μένει ίδιος.</t>
        </r>
        <r>
          <rPr>
            <sz val="26"/>
            <color indexed="81"/>
            <rFont val="Tahoma"/>
            <family val="2"/>
            <charset val="161"/>
          </rPr>
          <t xml:space="preserve">
</t>
        </r>
      </text>
    </comment>
    <comment ref="E118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K118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Q118" authorId="0">
      <text>
        <r>
          <rPr>
            <b/>
            <sz val="8"/>
            <color indexed="12"/>
            <rFont val="Tahoma"/>
            <family val="2"/>
          </rPr>
          <t>Πολλαπλασιάζου-με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E121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K121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Q121" authorId="0">
      <text>
        <r>
          <rPr>
            <b/>
            <sz val="8"/>
            <color indexed="12"/>
            <rFont val="Tahoma"/>
            <family val="2"/>
          </rPr>
          <t>Πολλαπλασιάζου-με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D128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28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J128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K128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P128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Q128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D131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31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J131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K131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P131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Q131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D134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34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J134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K134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P134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Q134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D137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37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J137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K137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P137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Q137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D140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40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J140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K140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P140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Q140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D143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43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J143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K143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P143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Q143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D146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46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J146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K146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P146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Q146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D149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49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J149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K149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P149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Q149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D152" authorId="0">
      <text>
        <r>
          <rPr>
            <b/>
            <sz val="8"/>
            <color indexed="12"/>
            <rFont val="Tahoma"/>
            <family val="2"/>
          </rPr>
          <t>Πόσες φορές χωρά ο παρονομαστής στον αριθμητή;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52" authorId="0">
      <text>
        <r>
          <rPr>
            <b/>
            <sz val="8"/>
            <color indexed="12"/>
            <rFont val="Tahoma"/>
            <family val="2"/>
          </rPr>
          <t>Πόσα περισσεύουν;</t>
        </r>
        <r>
          <rPr>
            <b/>
            <sz val="8"/>
            <color indexed="81"/>
            <rFont val="Tahoma"/>
          </rPr>
          <t xml:space="preserve">
</t>
        </r>
        <r>
          <rPr>
            <sz val="8"/>
            <color indexed="81"/>
            <rFont val="Tahoma"/>
          </rPr>
          <t xml:space="preserve">
</t>
        </r>
      </text>
    </comment>
    <comment ref="E160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K160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Q160" authorId="0">
      <text>
        <r>
          <rPr>
            <b/>
            <sz val="8"/>
            <color indexed="12"/>
            <rFont val="Tahoma"/>
            <family val="2"/>
          </rPr>
          <t>Πολλαπλασιάζου-με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E163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K163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Q163" authorId="0">
      <text>
        <r>
          <rPr>
            <b/>
            <sz val="8"/>
            <color indexed="12"/>
            <rFont val="Tahoma"/>
            <family val="2"/>
          </rPr>
          <t>Πολλαπλασιάζου-με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E166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K166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Q166" authorId="0">
      <text>
        <r>
          <rPr>
            <b/>
            <sz val="8"/>
            <color indexed="12"/>
            <rFont val="Tahoma"/>
            <family val="2"/>
          </rPr>
          <t>Πολλαπλασιάζου-με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E169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K169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Q169" authorId="0">
      <text>
        <r>
          <rPr>
            <b/>
            <sz val="8"/>
            <color indexed="12"/>
            <rFont val="Tahoma"/>
            <family val="2"/>
          </rPr>
          <t>Πολλαπλασιάζου-με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E172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K172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Q172" authorId="0">
      <text>
        <r>
          <rPr>
            <b/>
            <sz val="8"/>
            <color indexed="12"/>
            <rFont val="Tahoma"/>
            <family val="2"/>
          </rPr>
          <t>Πολλαπλασιάζου-με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E175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K175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Q175" authorId="0">
      <text>
        <r>
          <rPr>
            <b/>
            <sz val="8"/>
            <color indexed="12"/>
            <rFont val="Tahoma"/>
            <family val="2"/>
          </rPr>
          <t>Πολλαπλασιάζου-με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E178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K178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Q178" authorId="0">
      <text>
        <r>
          <rPr>
            <b/>
            <sz val="8"/>
            <color indexed="12"/>
            <rFont val="Tahoma"/>
            <family val="2"/>
          </rPr>
          <t>Πολλαπλασιάζου-με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E181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K181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Q181" authorId="0">
      <text>
        <r>
          <rPr>
            <b/>
            <sz val="8"/>
            <color indexed="12"/>
            <rFont val="Tahoma"/>
            <family val="2"/>
          </rPr>
          <t>Πολλαπλασιάζου-με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E184" authorId="0">
      <text>
        <r>
          <rPr>
            <b/>
            <sz val="8"/>
            <color indexed="12"/>
            <rFont val="Tahoma"/>
            <family val="2"/>
          </rPr>
          <t>Πολλαπλασιάζουμε τον ακέραιο Χ τον παρονομαστή και προσθέτουμε στο γινόμενο τον αριθμητή. Παρονομαστής μένει ο ίδιος ο παρονομαστής του μεικτού κλάσματος</t>
        </r>
      </text>
    </comment>
    <comment ref="E193" authorId="0">
      <text>
        <r>
          <rPr>
            <b/>
            <sz val="8"/>
            <color indexed="81"/>
            <rFont val="Tahoma"/>
          </rPr>
          <t>Συγγραφέας: Κύπρος Ιωάννου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a</author>
  </authors>
  <commentList>
    <comment ref="C4" authorId="0">
      <text>
        <r>
          <rPr>
            <b/>
            <sz val="8"/>
            <color indexed="81"/>
            <rFont val="Tahoma"/>
          </rPr>
          <t>Μπορείς να γράψεις αριθμούς από 1-60</t>
        </r>
        <r>
          <rPr>
            <sz val="8"/>
            <color indexed="81"/>
            <rFont val="Tahoma"/>
          </rPr>
          <t xml:space="preserve">
</t>
        </r>
      </text>
    </comment>
    <comment ref="C20" authorId="0">
      <text>
        <r>
          <rPr>
            <b/>
            <sz val="8"/>
            <color indexed="81"/>
            <rFont val="Tahoma"/>
          </rPr>
          <t>Μπορείς να βάλεις αριθμό από 1-60</t>
        </r>
        <r>
          <rPr>
            <sz val="8"/>
            <color indexed="81"/>
            <rFont val="Tahoma"/>
          </rPr>
          <t xml:space="preserve">
</t>
        </r>
      </text>
    </comment>
    <comment ref="C46" authorId="0">
      <text>
        <r>
          <rPr>
            <sz val="8"/>
            <color indexed="81"/>
            <rFont val="Tahoma"/>
          </rPr>
          <t xml:space="preserve">Συγγραφέας: Κύπρος Ιωάννου
</t>
        </r>
      </text>
    </comment>
    <comment ref="J66" authorId="0">
      <text>
        <r>
          <rPr>
            <sz val="8"/>
            <color indexed="81"/>
            <rFont val="Tahoma"/>
          </rPr>
          <t xml:space="preserve">Γράψε τις ακέραιες μονάδες
</t>
        </r>
      </text>
    </comment>
    <comment ref="K66" authorId="0">
      <text>
        <r>
          <rPr>
            <b/>
            <sz val="8"/>
            <color indexed="81"/>
            <rFont val="Tahoma"/>
          </rPr>
          <t>Γράψε τον αριθμητή του κλάσματος</t>
        </r>
        <r>
          <rPr>
            <sz val="8"/>
            <color indexed="81"/>
            <rFont val="Tahoma"/>
          </rPr>
          <t xml:space="preserve">
</t>
        </r>
      </text>
    </comment>
    <comment ref="K67" authorId="0">
      <text>
        <r>
          <rPr>
            <b/>
            <sz val="8"/>
            <color indexed="81"/>
            <rFont val="Tahoma"/>
          </rPr>
          <t>Γράψε τον παρονομαστή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J73" authorId="0">
      <text>
        <r>
          <rPr>
            <sz val="8"/>
            <color indexed="81"/>
            <rFont val="Tahoma"/>
          </rPr>
          <t xml:space="preserve">Γράψε τις ακέραιες μονάδες
</t>
        </r>
      </text>
    </comment>
    <comment ref="K73" authorId="0">
      <text>
        <r>
          <rPr>
            <b/>
            <sz val="8"/>
            <color indexed="81"/>
            <rFont val="Tahoma"/>
          </rPr>
          <t>Γράψε τον αριθμητή του κλάσματος</t>
        </r>
        <r>
          <rPr>
            <sz val="8"/>
            <color indexed="81"/>
            <rFont val="Tahoma"/>
          </rPr>
          <t xml:space="preserve">
</t>
        </r>
      </text>
    </comment>
    <comment ref="K74" authorId="0">
      <text>
        <r>
          <rPr>
            <b/>
            <sz val="8"/>
            <color indexed="81"/>
            <rFont val="Tahoma"/>
          </rPr>
          <t>Γράψε τον παρονομαστή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J80" authorId="0">
      <text>
        <r>
          <rPr>
            <sz val="8"/>
            <color indexed="81"/>
            <rFont val="Tahoma"/>
          </rPr>
          <t xml:space="preserve">Γράψε τις ακέραιες μονάδες
</t>
        </r>
      </text>
    </comment>
    <comment ref="K80" authorId="0">
      <text>
        <r>
          <rPr>
            <b/>
            <sz val="8"/>
            <color indexed="81"/>
            <rFont val="Tahoma"/>
          </rPr>
          <t>Γράψε τον αριθμητή του κλάσματος</t>
        </r>
        <r>
          <rPr>
            <sz val="8"/>
            <color indexed="81"/>
            <rFont val="Tahoma"/>
          </rPr>
          <t xml:space="preserve">
</t>
        </r>
      </text>
    </comment>
    <comment ref="K81" authorId="0">
      <text>
        <r>
          <rPr>
            <b/>
            <sz val="8"/>
            <color indexed="81"/>
            <rFont val="Tahoma"/>
          </rPr>
          <t>Γράψε τον παρονομαστή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J87" authorId="0">
      <text>
        <r>
          <rPr>
            <sz val="8"/>
            <color indexed="81"/>
            <rFont val="Tahoma"/>
          </rPr>
          <t xml:space="preserve">Γράψε τις ακέραιες μονάδες
</t>
        </r>
      </text>
    </comment>
    <comment ref="K87" authorId="0">
      <text>
        <r>
          <rPr>
            <b/>
            <sz val="8"/>
            <color indexed="81"/>
            <rFont val="Tahoma"/>
          </rPr>
          <t>Γράψε τον αριθμητή του κλάσματος</t>
        </r>
        <r>
          <rPr>
            <sz val="8"/>
            <color indexed="81"/>
            <rFont val="Tahoma"/>
          </rPr>
          <t xml:space="preserve">
</t>
        </r>
      </text>
    </comment>
    <comment ref="K88" authorId="0">
      <text>
        <r>
          <rPr>
            <b/>
            <sz val="8"/>
            <color indexed="81"/>
            <rFont val="Tahoma"/>
          </rPr>
          <t>Γράψε τον παρονομαστή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J93" authorId="0">
      <text>
        <r>
          <rPr>
            <sz val="8"/>
            <color indexed="81"/>
            <rFont val="Tahoma"/>
          </rPr>
          <t xml:space="preserve">Γράψε τις ακέραιες μονάδες
</t>
        </r>
      </text>
    </comment>
    <comment ref="K93" authorId="0">
      <text>
        <r>
          <rPr>
            <b/>
            <sz val="8"/>
            <color indexed="81"/>
            <rFont val="Tahoma"/>
          </rPr>
          <t>Γράψε τον αριθμητή του κλάσματος</t>
        </r>
        <r>
          <rPr>
            <sz val="8"/>
            <color indexed="81"/>
            <rFont val="Tahoma"/>
          </rPr>
          <t xml:space="preserve">
</t>
        </r>
      </text>
    </comment>
    <comment ref="K94" authorId="0">
      <text>
        <r>
          <rPr>
            <b/>
            <sz val="8"/>
            <color indexed="81"/>
            <rFont val="Tahoma"/>
          </rPr>
          <t>Γράψε τον παρονομαστή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J100" authorId="0">
      <text>
        <r>
          <rPr>
            <sz val="8"/>
            <color indexed="81"/>
            <rFont val="Tahoma"/>
          </rPr>
          <t xml:space="preserve">Γράψε τις ακέραιες μονάδες
</t>
        </r>
      </text>
    </comment>
    <comment ref="K100" authorId="0">
      <text>
        <r>
          <rPr>
            <b/>
            <sz val="8"/>
            <color indexed="81"/>
            <rFont val="Tahoma"/>
          </rPr>
          <t>Γράψε τον αριθμητή του κλάσματος</t>
        </r>
        <r>
          <rPr>
            <sz val="8"/>
            <color indexed="81"/>
            <rFont val="Tahoma"/>
          </rPr>
          <t xml:space="preserve">
</t>
        </r>
      </text>
    </comment>
    <comment ref="K101" authorId="0">
      <text>
        <r>
          <rPr>
            <b/>
            <sz val="8"/>
            <color indexed="81"/>
            <rFont val="Tahoma"/>
          </rPr>
          <t>Γράψε τον παρονομαστή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J108" authorId="0">
      <text>
        <r>
          <rPr>
            <sz val="8"/>
            <color indexed="81"/>
            <rFont val="Tahoma"/>
          </rPr>
          <t xml:space="preserve">Γράψε τις ακέραιες μονάδες
</t>
        </r>
      </text>
    </comment>
    <comment ref="K108" authorId="0">
      <text>
        <r>
          <rPr>
            <b/>
            <sz val="8"/>
            <color indexed="81"/>
            <rFont val="Tahoma"/>
          </rPr>
          <t>Γράψε τον αριθμητή του κλάσματος</t>
        </r>
        <r>
          <rPr>
            <sz val="8"/>
            <color indexed="81"/>
            <rFont val="Tahoma"/>
          </rPr>
          <t xml:space="preserve">
</t>
        </r>
      </text>
    </comment>
    <comment ref="K109" authorId="0">
      <text>
        <r>
          <rPr>
            <b/>
            <sz val="8"/>
            <color indexed="81"/>
            <rFont val="Tahoma"/>
          </rPr>
          <t>Γράψε τον παρονομαστή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J116" authorId="0">
      <text>
        <r>
          <rPr>
            <sz val="8"/>
            <color indexed="81"/>
            <rFont val="Tahoma"/>
          </rPr>
          <t xml:space="preserve">Γράψε τις ακέραιες μονάδες
</t>
        </r>
      </text>
    </comment>
    <comment ref="K116" authorId="0">
      <text>
        <r>
          <rPr>
            <b/>
            <sz val="8"/>
            <color indexed="81"/>
            <rFont val="Tahoma"/>
          </rPr>
          <t>Γράψε τον αριθμητή του κλάσματος</t>
        </r>
        <r>
          <rPr>
            <sz val="8"/>
            <color indexed="81"/>
            <rFont val="Tahoma"/>
          </rPr>
          <t xml:space="preserve">
</t>
        </r>
      </text>
    </comment>
    <comment ref="K117" authorId="0">
      <text>
        <r>
          <rPr>
            <b/>
            <sz val="8"/>
            <color indexed="81"/>
            <rFont val="Tahoma"/>
          </rPr>
          <t>Γράψε τον παρονομαστή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J127" authorId="0">
      <text>
        <r>
          <rPr>
            <sz val="8"/>
            <color indexed="81"/>
            <rFont val="Tahoma"/>
          </rPr>
          <t xml:space="preserve">Γράψε τις ακέραιες μονάδες
</t>
        </r>
      </text>
    </comment>
    <comment ref="K127" authorId="0">
      <text>
        <r>
          <rPr>
            <b/>
            <sz val="8"/>
            <color indexed="81"/>
            <rFont val="Tahoma"/>
          </rPr>
          <t>Γράψε τον αριθμητή του κλάσματος</t>
        </r>
        <r>
          <rPr>
            <sz val="8"/>
            <color indexed="81"/>
            <rFont val="Tahoma"/>
          </rPr>
          <t xml:space="preserve">
</t>
        </r>
      </text>
    </comment>
    <comment ref="K128" authorId="0">
      <text>
        <r>
          <rPr>
            <b/>
            <sz val="8"/>
            <color indexed="81"/>
            <rFont val="Tahoma"/>
          </rPr>
          <t>Γράψε τον παρονομαστή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J135" authorId="0">
      <text>
        <r>
          <rPr>
            <sz val="8"/>
            <color indexed="81"/>
            <rFont val="Tahoma"/>
          </rPr>
          <t xml:space="preserve">Γράψε τις ακέραιες μονάδες
</t>
        </r>
      </text>
    </comment>
    <comment ref="K135" authorId="0">
      <text>
        <r>
          <rPr>
            <b/>
            <sz val="8"/>
            <color indexed="81"/>
            <rFont val="Tahoma"/>
          </rPr>
          <t>Γράψε τον αριθμητή του κλάσματος</t>
        </r>
        <r>
          <rPr>
            <sz val="8"/>
            <color indexed="81"/>
            <rFont val="Tahoma"/>
          </rPr>
          <t xml:space="preserve">
</t>
        </r>
      </text>
    </comment>
    <comment ref="K136" authorId="0">
      <text>
        <r>
          <rPr>
            <b/>
            <sz val="8"/>
            <color indexed="81"/>
            <rFont val="Tahoma"/>
          </rPr>
          <t>Γράψε τον παρονομαστή του κλάσματος.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a</author>
  </authors>
  <commentList>
    <comment ref="G15" authorId="0">
      <text>
        <r>
          <rPr>
            <b/>
            <sz val="8"/>
            <color indexed="81"/>
            <rFont val="Tahoma"/>
          </rPr>
          <t>Το κλάσμα που έγραψες είναι στην πιο απλή του μορφή;</t>
        </r>
        <r>
          <rPr>
            <sz val="8"/>
            <color indexed="81"/>
            <rFont val="Tahoma"/>
          </rPr>
          <t xml:space="preserve">
</t>
        </r>
      </text>
    </comment>
    <comment ref="G19" authorId="0">
      <text>
        <r>
          <rPr>
            <b/>
            <sz val="8"/>
            <color indexed="81"/>
            <rFont val="Tahoma"/>
          </rPr>
          <t>Το κλάσμα που έγραψες είναι στην πιο απλή του μορφή;</t>
        </r>
        <r>
          <rPr>
            <sz val="8"/>
            <color indexed="81"/>
            <rFont val="Tahoma"/>
          </rPr>
          <t xml:space="preserve">
</t>
        </r>
      </text>
    </comment>
    <comment ref="M19" authorId="0">
      <text>
        <r>
          <rPr>
            <b/>
            <u/>
            <sz val="10"/>
            <color indexed="81"/>
            <rFont val="Tahoma"/>
            <family val="2"/>
          </rPr>
          <t>Κλάσμα Χ κλάσμα:</t>
        </r>
        <r>
          <rPr>
            <b/>
            <sz val="8"/>
            <color indexed="81"/>
            <rFont val="Tahoma"/>
          </rPr>
          <t xml:space="preserve">
Αν μπορώ να κάνω απλοποίηση, απλοποιώ. Μετά πολλαπλασιάζω τους αριθμητές, για να βρω τον αριθμητή του γινομένου.
Μετά πολλαπλασιάζω τους παρονομαστές για να βρω τον παρονομαστή του γινομένου.</t>
        </r>
        <r>
          <rPr>
            <sz val="8"/>
            <color indexed="81"/>
            <rFont val="Tahoma"/>
          </rPr>
          <t xml:space="preserve">
</t>
        </r>
      </text>
    </comment>
    <comment ref="G24" authorId="0">
      <text>
        <r>
          <rPr>
            <b/>
            <sz val="8"/>
            <color indexed="81"/>
            <rFont val="Tahoma"/>
          </rPr>
          <t>Το κλάσμα που έγραψες είναι στην πιο απλή του μορφή;</t>
        </r>
        <r>
          <rPr>
            <sz val="8"/>
            <color indexed="81"/>
            <rFont val="Tahoma"/>
          </rPr>
          <t xml:space="preserve">
</t>
        </r>
      </text>
    </comment>
    <comment ref="B29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29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G30" authorId="0">
      <text>
        <r>
          <rPr>
            <b/>
            <sz val="8"/>
            <color indexed="81"/>
            <rFont val="Tahoma"/>
          </rPr>
          <t>Το κλάσμα που έγραψες είναι στην πιο απλή του μορφή;</t>
        </r>
        <r>
          <rPr>
            <sz val="8"/>
            <color indexed="81"/>
            <rFont val="Tahoma"/>
          </rPr>
          <t xml:space="preserve">
Αν όχι απλοποίησέ το.</t>
        </r>
      </text>
    </comment>
    <comment ref="B32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32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B36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36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G37" authorId="0">
      <text>
        <r>
          <rPr>
            <b/>
            <sz val="8"/>
            <color indexed="81"/>
            <rFont val="Tahoma"/>
          </rPr>
          <t>Το κλάσμα που έγραψες είναι στην πιο απλή του μορφή;</t>
        </r>
        <r>
          <rPr>
            <sz val="8"/>
            <color indexed="81"/>
            <rFont val="Tahoma"/>
          </rPr>
          <t xml:space="preserve">
Αν όχι απλοποίησέ το.</t>
        </r>
      </text>
    </comment>
    <comment ref="B39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39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B43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43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G44" authorId="0">
      <text>
        <r>
          <rPr>
            <b/>
            <sz val="8"/>
            <color indexed="81"/>
            <rFont val="Tahoma"/>
          </rPr>
          <t>Το κλάσμα που έγραψες είναι στην πιο απλή του μορφή;</t>
        </r>
        <r>
          <rPr>
            <sz val="8"/>
            <color indexed="81"/>
            <rFont val="Tahoma"/>
          </rPr>
          <t xml:space="preserve">
Αν όχι απλοποίησέ το.</t>
        </r>
      </text>
    </comment>
    <comment ref="B46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46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B50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50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G51" authorId="0">
      <text>
        <r>
          <rPr>
            <b/>
            <sz val="8"/>
            <color indexed="81"/>
            <rFont val="Tahoma"/>
          </rPr>
          <t>Το κλάσμα που έγραψες είναι στην πιο απλή του μορφή;</t>
        </r>
        <r>
          <rPr>
            <sz val="8"/>
            <color indexed="81"/>
            <rFont val="Tahoma"/>
          </rPr>
          <t xml:space="preserve">
Αν όχι απλοποίησέ το.</t>
        </r>
      </text>
    </comment>
    <comment ref="B53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53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57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G58" authorId="0">
      <text>
        <r>
          <rPr>
            <b/>
            <sz val="8"/>
            <color indexed="81"/>
            <rFont val="Tahoma"/>
          </rPr>
          <t>Το κλάσμα που έγραψες είναι στην πιο απλή του μορφή;</t>
        </r>
        <r>
          <rPr>
            <sz val="8"/>
            <color indexed="81"/>
            <rFont val="Tahoma"/>
          </rPr>
          <t xml:space="preserve">
Αν όχι απλοποίησέ το.</t>
        </r>
      </text>
    </comment>
    <comment ref="B60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B64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64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G65" authorId="0">
      <text>
        <r>
          <rPr>
            <b/>
            <sz val="8"/>
            <color indexed="81"/>
            <rFont val="Tahoma"/>
          </rPr>
          <t>Το κλάσμα που έγραψες είναι στην πιο απλή του μορφή;</t>
        </r>
        <r>
          <rPr>
            <sz val="8"/>
            <color indexed="81"/>
            <rFont val="Tahoma"/>
          </rPr>
          <t xml:space="preserve">
Αν όχι απλοποίησέ το.</t>
        </r>
      </text>
    </comment>
    <comment ref="B67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67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B71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71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G72" authorId="0">
      <text>
        <r>
          <rPr>
            <b/>
            <sz val="8"/>
            <color indexed="81"/>
            <rFont val="Tahoma"/>
          </rPr>
          <t>Το κλάσμα που έγραψες είναι στην πιο απλή του μορφή;</t>
        </r>
        <r>
          <rPr>
            <sz val="8"/>
            <color indexed="81"/>
            <rFont val="Tahoma"/>
          </rPr>
          <t xml:space="preserve">
Αν όχι απλοποίησέ το.</t>
        </r>
      </text>
    </comment>
    <comment ref="B74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74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B78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78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G79" authorId="0">
      <text>
        <r>
          <rPr>
            <b/>
            <sz val="8"/>
            <color indexed="81"/>
            <rFont val="Tahoma"/>
          </rPr>
          <t>Το κλάσμα που έγραψες είναι στην πιο απλή του μορφή;</t>
        </r>
        <r>
          <rPr>
            <sz val="8"/>
            <color indexed="81"/>
            <rFont val="Tahoma"/>
          </rPr>
          <t xml:space="preserve">
Αν όχι απλοποίησέ το.</t>
        </r>
      </text>
    </comment>
    <comment ref="B81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81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F91" authorId="0">
      <text>
        <r>
          <rPr>
            <b/>
            <sz val="8"/>
            <color indexed="81"/>
            <rFont val="Tahoma"/>
          </rPr>
          <t>Πολλαπλασίασε τον αριθμητή του κλάσματος επί τον ακέραιο και γράψε τον εδώ.</t>
        </r>
      </text>
    </comment>
    <comment ref="H91" authorId="0">
      <text>
        <r>
          <rPr>
            <sz val="8"/>
            <color indexed="81"/>
            <rFont val="Tahoma"/>
          </rPr>
          <t xml:space="preserve"> Εδώ γράψε τις μονάδες του.
</t>
        </r>
      </text>
    </comment>
    <comment ref="I91" authorId="0">
      <text>
        <r>
          <rPr>
            <b/>
            <sz val="8"/>
            <color indexed="81"/>
            <rFont val="Tahoma"/>
          </rPr>
          <t>Εδώ γράψε τον αριθμητή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F93" authorId="0">
      <text>
        <r>
          <rPr>
            <b/>
            <sz val="8"/>
            <color indexed="81"/>
            <rFont val="Tahoma"/>
          </rPr>
          <t>Άφησε ίδιο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F97" authorId="0">
      <text>
        <r>
          <rPr>
            <b/>
            <sz val="8"/>
            <color indexed="81"/>
            <rFont val="Tahoma"/>
          </rPr>
          <t>Πολλαπλασίασε τον αριθμητή του κλάσματος επί τον ακέραιο και γράψε τον εδώ.</t>
        </r>
      </text>
    </comment>
    <comment ref="H97" authorId="0">
      <text>
        <r>
          <rPr>
            <sz val="8"/>
            <color indexed="81"/>
            <rFont val="Tahoma"/>
          </rPr>
          <t xml:space="preserve"> Εδώ γράψε τις μονάδες του.
</t>
        </r>
      </text>
    </comment>
    <comment ref="I97" authorId="0">
      <text>
        <r>
          <rPr>
            <b/>
            <sz val="8"/>
            <color indexed="81"/>
            <rFont val="Tahoma"/>
          </rPr>
          <t>Εδώ γράψε τον αριθμητή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F99" authorId="0">
      <text>
        <r>
          <rPr>
            <b/>
            <sz val="8"/>
            <color indexed="81"/>
            <rFont val="Tahoma"/>
          </rPr>
          <t>Άφησε ίδιο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F103" authorId="0">
      <text>
        <r>
          <rPr>
            <b/>
            <sz val="8"/>
            <color indexed="81"/>
            <rFont val="Tahoma"/>
          </rPr>
          <t>Πολλαπλασίασε τον αριθμητή του κλάσματος επί τον ακέραιο και γράψε τον εδώ.</t>
        </r>
      </text>
    </comment>
    <comment ref="H103" authorId="0">
      <text>
        <r>
          <rPr>
            <sz val="8"/>
            <color indexed="81"/>
            <rFont val="Tahoma"/>
          </rPr>
          <t xml:space="preserve"> Εδώ γράψε τις μονάδες του.
</t>
        </r>
      </text>
    </comment>
    <comment ref="I103" authorId="0">
      <text>
        <r>
          <rPr>
            <b/>
            <sz val="8"/>
            <color indexed="81"/>
            <rFont val="Tahoma"/>
          </rPr>
          <t>Εδώ γράψε τον αριθμητή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F105" authorId="0">
      <text>
        <r>
          <rPr>
            <b/>
            <sz val="8"/>
            <color indexed="81"/>
            <rFont val="Tahoma"/>
          </rPr>
          <t>Άφησε ίδιο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F109" authorId="0">
      <text>
        <r>
          <rPr>
            <b/>
            <sz val="8"/>
            <color indexed="81"/>
            <rFont val="Tahoma"/>
          </rPr>
          <t>Πολλαπλασίασε τον αριθμητή του κλάσματος επί τον ακέραιο και γράψε τον εδώ.</t>
        </r>
      </text>
    </comment>
    <comment ref="H109" authorId="0">
      <text>
        <r>
          <rPr>
            <sz val="8"/>
            <color indexed="81"/>
            <rFont val="Tahoma"/>
          </rPr>
          <t xml:space="preserve"> Εδώ γράψε τις μονάδες του.
</t>
        </r>
      </text>
    </comment>
    <comment ref="I109" authorId="0">
      <text>
        <r>
          <rPr>
            <b/>
            <sz val="8"/>
            <color indexed="81"/>
            <rFont val="Tahoma"/>
          </rPr>
          <t>Εδώ γράψε τον αριθμητή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F111" authorId="0">
      <text>
        <r>
          <rPr>
            <b/>
            <sz val="8"/>
            <color indexed="81"/>
            <rFont val="Tahoma"/>
          </rPr>
          <t>Άφησε ίδιο 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D115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F116" authorId="0">
      <text>
        <r>
          <rPr>
            <b/>
            <sz val="8"/>
            <color indexed="81"/>
            <rFont val="Tahoma"/>
          </rPr>
          <t>Αφού απλοποιήσεις πολλαπλασίασε τον αριθμητή του κλάσματος επί τον ακέραιο που έμεινε και γράψε τον εδώ.</t>
        </r>
      </text>
    </comment>
    <comment ref="H116" authorId="0">
      <text>
        <r>
          <rPr>
            <sz val="8"/>
            <color indexed="81"/>
            <rFont val="Tahoma"/>
          </rPr>
          <t xml:space="preserve"> Εδώ γράψε τις μονάδες του.
</t>
        </r>
      </text>
    </comment>
    <comment ref="I116" authorId="0">
      <text>
        <r>
          <rPr>
            <b/>
            <sz val="8"/>
            <color indexed="81"/>
            <rFont val="Tahoma"/>
          </rPr>
          <t>Εδώ γράψε τον αριθμητή του κλάσματος.</t>
        </r>
        <r>
          <rPr>
            <sz val="8"/>
            <color indexed="81"/>
            <rFont val="Tahoma"/>
          </rPr>
          <t xml:space="preserve">
</t>
        </r>
      </text>
    </comment>
    <comment ref="L116" authorId="0">
      <text>
        <r>
          <rPr>
            <sz val="8"/>
            <color indexed="81"/>
            <rFont val="Tahoma"/>
          </rPr>
          <t xml:space="preserve">Αν ο ακέραιος απλοποιείται με τον παρονομαστή του κλάσματος, μπορείς να τους απλοποιήσεις,ώστε στη συνέχεια να κάνεις πιο εύκολα τις πράξεις.
</t>
        </r>
      </text>
    </comment>
    <comment ref="F118" authorId="0">
      <text>
        <r>
          <rPr>
            <b/>
            <sz val="8"/>
            <color indexed="81"/>
            <rFont val="Tahoma"/>
          </rPr>
          <t>Εδώ γράψε τον απλοποιημένο 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B119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D123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F124" authorId="0">
      <text>
        <r>
          <rPr>
            <b/>
            <sz val="8"/>
            <color indexed="81"/>
            <rFont val="Tahoma"/>
          </rPr>
          <t>Αφού απλοποιήσεις, πολλαπλασίασε τον αριθμητή του κλάσματος επί τον ακέραιο και γράψε τον εδώ.</t>
        </r>
      </text>
    </comment>
    <comment ref="H124" authorId="0">
      <text>
        <r>
          <rPr>
            <sz val="8"/>
            <color indexed="81"/>
            <rFont val="Tahoma"/>
          </rPr>
          <t xml:space="preserve"> Εδώ γράψε τις μονάδες του.
</t>
        </r>
      </text>
    </comment>
    <comment ref="L124" authorId="0">
      <text>
        <r>
          <rPr>
            <sz val="8"/>
            <color indexed="81"/>
            <rFont val="Tahoma"/>
          </rPr>
          <t xml:space="preserve">Αν ο ακέραιος απλοποιείται με τον παρονομαστή του κλάσματος, μπορείς να τους απλοποιήσεις,ώστε στη συνέχεια να κάνεις πιο εύκολα τις πράξεις.
</t>
        </r>
      </text>
    </comment>
    <comment ref="F126" authorId="0">
      <text>
        <r>
          <rPr>
            <b/>
            <sz val="8"/>
            <color indexed="81"/>
            <rFont val="Tahoma"/>
          </rPr>
          <t>Γράψε τον απλοποιημένο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B127" authorId="0">
      <text>
        <r>
          <rPr>
            <b/>
            <sz val="8"/>
            <color indexed="81"/>
            <rFont val="Tahoma"/>
          </rPr>
          <t>Απλοποίησε</t>
        </r>
        <r>
          <rPr>
            <sz val="8"/>
            <color indexed="81"/>
            <rFont val="Tahoma"/>
          </rPr>
          <t xml:space="preserve">
</t>
        </r>
      </text>
    </comment>
    <comment ref="G139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I139" authorId="0">
      <text>
        <r>
          <rPr>
            <sz val="8"/>
            <color indexed="81"/>
            <rFont val="Tahoma"/>
          </rPr>
          <t xml:space="preserve">Ξαναγράψε το δεύτερο κλάσμα όπωW είναι.
</t>
        </r>
      </text>
    </comment>
    <comment ref="K139" authorId="0">
      <text>
        <r>
          <rPr>
            <b/>
            <sz val="8"/>
            <color indexed="81"/>
            <rFont val="Tahoma"/>
          </rPr>
          <t>Πολλαπλασίασε τους αριθμητές και γράψε το γινόμενο τους</t>
        </r>
      </text>
    </comment>
    <comment ref="N139" authorId="0">
      <text>
        <r>
          <rPr>
            <b/>
            <sz val="8"/>
            <color indexed="81"/>
            <rFont val="Tahoma"/>
          </rPr>
          <t>Προσθέτω τους ακέραιους και τα κλάσματα</t>
        </r>
        <r>
          <rPr>
            <sz val="8"/>
            <color indexed="81"/>
            <rFont val="Tahoma"/>
          </rPr>
          <t xml:space="preserve">
</t>
        </r>
      </text>
    </comment>
    <comment ref="K141" authorId="0">
      <text>
        <r>
          <rPr>
            <b/>
            <sz val="8"/>
            <color indexed="81"/>
            <rFont val="Tahoma"/>
          </rPr>
          <t>Πολλαπλασίασε τους παρονομαστές και γράψε το γινόμενό τους.</t>
        </r>
        <r>
          <rPr>
            <sz val="8"/>
            <color indexed="81"/>
            <rFont val="Tahoma"/>
          </rPr>
          <t xml:space="preserve">
</t>
        </r>
      </text>
    </comment>
    <comment ref="G145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I145" authorId="0">
      <text>
        <r>
          <rPr>
            <sz val="8"/>
            <color indexed="81"/>
            <rFont val="Tahoma"/>
          </rPr>
          <t xml:space="preserve">Ξαναγράψε το δεύτερο κλάσμα όπωW είναι.
</t>
        </r>
      </text>
    </comment>
    <comment ref="K145" authorId="0">
      <text>
        <r>
          <rPr>
            <b/>
            <sz val="8"/>
            <color indexed="81"/>
            <rFont val="Tahoma"/>
          </rPr>
          <t>Πολλαπλασίασε τους αριθμητές και γράψε το γινόμενο τους</t>
        </r>
      </text>
    </comment>
    <comment ref="K147" authorId="0">
      <text>
        <r>
          <rPr>
            <b/>
            <sz val="8"/>
            <color indexed="81"/>
            <rFont val="Tahoma"/>
          </rPr>
          <t>Πολλαπλασίασε τους παρονομαστές και γράψε το γινόμενό τους.</t>
        </r>
        <r>
          <rPr>
            <sz val="8"/>
            <color indexed="81"/>
            <rFont val="Tahoma"/>
          </rPr>
          <t xml:space="preserve">
</t>
        </r>
      </text>
    </comment>
    <comment ref="G151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G152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I152" authorId="0">
      <text>
        <r>
          <rPr>
            <sz val="8"/>
            <color indexed="81"/>
            <rFont val="Tahoma"/>
          </rPr>
          <t xml:space="preserve">Ξαναγράψε το δεύτερο κλάσμα όπως είναι.
</t>
        </r>
      </text>
    </comment>
    <comment ref="K152" authorId="0">
      <text>
        <r>
          <rPr>
            <b/>
            <sz val="8"/>
            <color indexed="81"/>
            <rFont val="Tahoma"/>
          </rPr>
          <t>Πολλαπλασίασε τους αριθμητές και γράψε το γινόμενο τους</t>
        </r>
      </text>
    </comment>
    <comment ref="N152" authorId="0">
      <text>
        <r>
          <rPr>
            <b/>
            <sz val="8"/>
            <color indexed="81"/>
            <rFont val="Tahoma"/>
          </rPr>
          <t>Προσθέτω τους ακέραιους και τα κλάσματα</t>
        </r>
        <r>
          <rPr>
            <sz val="8"/>
            <color indexed="81"/>
            <rFont val="Tahoma"/>
          </rPr>
          <t xml:space="preserve">
</t>
        </r>
      </text>
    </comment>
    <comment ref="K154" authorId="0">
      <text>
        <r>
          <rPr>
            <b/>
            <sz val="8"/>
            <color indexed="81"/>
            <rFont val="Tahoma"/>
          </rPr>
          <t>Πολλαπλασίασε τους παρονομαστές και γράψε το γινόμενό τους.</t>
        </r>
        <r>
          <rPr>
            <sz val="8"/>
            <color indexed="81"/>
            <rFont val="Tahoma"/>
          </rPr>
          <t xml:space="preserve">
</t>
        </r>
      </text>
    </comment>
    <comment ref="I155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I159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G160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I160" authorId="0">
      <text>
        <r>
          <rPr>
            <sz val="8"/>
            <color indexed="81"/>
            <rFont val="Tahoma"/>
          </rPr>
          <t xml:space="preserve">Ξαναγράψε το δεύτερο κλάσμα όπως είναι.
</t>
        </r>
      </text>
    </comment>
    <comment ref="K160" authorId="0">
      <text>
        <r>
          <rPr>
            <b/>
            <sz val="8"/>
            <color indexed="81"/>
            <rFont val="Tahoma"/>
          </rPr>
          <t>Πολλαπλασίασε τους αριθμητές και γράψε το γινόμενο τους</t>
        </r>
      </text>
    </comment>
    <comment ref="N160" authorId="0">
      <text>
        <r>
          <rPr>
            <b/>
            <sz val="8"/>
            <color indexed="81"/>
            <rFont val="Tahoma"/>
          </rPr>
          <t>Προσθέτω τους ακέραιους και τα κλάσματα</t>
        </r>
        <r>
          <rPr>
            <sz val="8"/>
            <color indexed="81"/>
            <rFont val="Tahoma"/>
          </rPr>
          <t xml:space="preserve">
</t>
        </r>
      </text>
    </comment>
    <comment ref="K162" authorId="0">
      <text>
        <r>
          <rPr>
            <b/>
            <sz val="8"/>
            <color indexed="81"/>
            <rFont val="Tahoma"/>
          </rPr>
          <t>Πολλαπλασίασε τους παρονομαστές και γράψε το γινόμενό τους.</t>
        </r>
        <r>
          <rPr>
            <sz val="8"/>
            <color indexed="81"/>
            <rFont val="Tahoma"/>
          </rPr>
          <t xml:space="preserve">
</t>
        </r>
      </text>
    </comment>
    <comment ref="G163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G167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I167" authorId="0">
      <text>
        <r>
          <rPr>
            <sz val="8"/>
            <color indexed="81"/>
            <rFont val="Tahoma"/>
          </rPr>
          <t xml:space="preserve">Ξαναγράψε το δεύτερο κλάσμα όπωW είναι.
</t>
        </r>
      </text>
    </comment>
    <comment ref="K167" authorId="0">
      <text>
        <r>
          <rPr>
            <b/>
            <sz val="8"/>
            <color indexed="81"/>
            <rFont val="Tahoma"/>
          </rPr>
          <t>Πολλαπλασίασε τους αριθμητές και γράψε το γινόμενο τους</t>
        </r>
      </text>
    </comment>
    <comment ref="K169" authorId="0">
      <text>
        <r>
          <rPr>
            <b/>
            <sz val="8"/>
            <color indexed="81"/>
            <rFont val="Tahoma"/>
          </rPr>
          <t>Πολλαπλασίασε τους παρονομαστές και γράψε το γινόμενό τους.</t>
        </r>
        <r>
          <rPr>
            <sz val="8"/>
            <color indexed="81"/>
            <rFont val="Tahoma"/>
          </rPr>
          <t xml:space="preserve">
</t>
        </r>
      </text>
    </comment>
    <comment ref="G173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I173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G174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I174" authorId="0">
      <text>
        <r>
          <rPr>
            <sz val="8"/>
            <color indexed="81"/>
            <rFont val="Tahoma"/>
          </rPr>
          <t xml:space="preserve">Ξαναγράψε το δεύτερο κλάσμα όπως είναι.
</t>
        </r>
      </text>
    </comment>
    <comment ref="K174" authorId="0">
      <text>
        <r>
          <rPr>
            <b/>
            <sz val="8"/>
            <color indexed="81"/>
            <rFont val="Tahoma"/>
          </rPr>
          <t>Πολλαπλασίασε τους αριθμητές και γράψε το γινόμενο τους</t>
        </r>
      </text>
    </comment>
    <comment ref="K176" authorId="0">
      <text>
        <r>
          <rPr>
            <b/>
            <sz val="8"/>
            <color indexed="81"/>
            <rFont val="Tahoma"/>
          </rPr>
          <t>Πολλαπλασίασε τους παρονομαστές και γράψε το γινόμενό τους.</t>
        </r>
        <r>
          <rPr>
            <sz val="8"/>
            <color indexed="81"/>
            <rFont val="Tahoma"/>
          </rPr>
          <t xml:space="preserve">
</t>
        </r>
      </text>
    </comment>
    <comment ref="G177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I177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G182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I182" authorId="0">
      <text>
        <r>
          <rPr>
            <sz val="8"/>
            <color indexed="81"/>
            <rFont val="Tahoma"/>
          </rPr>
          <t xml:space="preserve">Ξαναγράψε το δεύτερο κλάσμα όπως είναι.
</t>
        </r>
      </text>
    </comment>
    <comment ref="K182" authorId="0">
      <text>
        <r>
          <rPr>
            <b/>
            <sz val="8"/>
            <color indexed="81"/>
            <rFont val="Tahoma"/>
          </rPr>
          <t>Πολλαπλασίασε τους αριθμητές και γράψε το γινόμενο τους</t>
        </r>
      </text>
    </comment>
    <comment ref="K184" authorId="0">
      <text>
        <r>
          <rPr>
            <b/>
            <sz val="8"/>
            <color indexed="81"/>
            <rFont val="Tahoma"/>
          </rPr>
          <t>Πολλαπλασίασε τους παρονομαστές και γράψε το γινόμενό τους.</t>
        </r>
        <r>
          <rPr>
            <sz val="8"/>
            <color indexed="81"/>
            <rFont val="Tahoma"/>
          </rPr>
          <t xml:space="preserve">
</t>
        </r>
      </text>
    </comment>
    <comment ref="I189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G190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I190" authorId="0">
      <text>
        <r>
          <rPr>
            <sz val="8"/>
            <color indexed="81"/>
            <rFont val="Tahoma"/>
          </rPr>
          <t xml:space="preserve">Ξαναγράψε το δεύτερο κλάσμα όπως είναι.
</t>
        </r>
      </text>
    </comment>
    <comment ref="K190" authorId="0">
      <text>
        <r>
          <rPr>
            <b/>
            <sz val="8"/>
            <color indexed="81"/>
            <rFont val="Tahoma"/>
          </rPr>
          <t>Πολλαπλασίασε τους αριθμητές και γράψε το γινόμενο τους</t>
        </r>
      </text>
    </comment>
    <comment ref="N190" authorId="0">
      <text>
        <r>
          <rPr>
            <b/>
            <sz val="8"/>
            <color indexed="81"/>
            <rFont val="Tahoma"/>
          </rPr>
          <t>Προσθέτω τους ακέραιους και τα κλάσματα</t>
        </r>
        <r>
          <rPr>
            <sz val="8"/>
            <color indexed="81"/>
            <rFont val="Tahoma"/>
          </rPr>
          <t xml:space="preserve">
</t>
        </r>
      </text>
    </comment>
    <comment ref="K192" authorId="0">
      <text>
        <r>
          <rPr>
            <b/>
            <sz val="8"/>
            <color indexed="81"/>
            <rFont val="Tahoma"/>
          </rPr>
          <t>Πολλαπλασίασε τους παρονομαστές και γράψε το γινόμενό τους.</t>
        </r>
        <r>
          <rPr>
            <sz val="8"/>
            <color indexed="81"/>
            <rFont val="Tahoma"/>
          </rPr>
          <t xml:space="preserve">
</t>
        </r>
      </text>
    </comment>
    <comment ref="G193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G198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I198" authorId="0">
      <text>
        <r>
          <rPr>
            <sz val="8"/>
            <color indexed="81"/>
            <rFont val="Tahoma"/>
          </rPr>
          <t xml:space="preserve">Ξαναγράψε το δεύτερο κλάσμα όπως είναι.
</t>
        </r>
      </text>
    </comment>
    <comment ref="K198" authorId="0">
      <text>
        <r>
          <rPr>
            <b/>
            <sz val="8"/>
            <color indexed="81"/>
            <rFont val="Tahoma"/>
          </rPr>
          <t>Πολλαπλασίασε τους αριθμητές και γράψε το γινόμενο τους</t>
        </r>
      </text>
    </comment>
    <comment ref="N198" authorId="0">
      <text>
        <r>
          <rPr>
            <b/>
            <sz val="8"/>
            <color indexed="81"/>
            <rFont val="Tahoma"/>
          </rPr>
          <t>Προσθέτω τους ακέραιους και τα κλάσματα</t>
        </r>
        <r>
          <rPr>
            <sz val="8"/>
            <color indexed="81"/>
            <rFont val="Tahoma"/>
          </rPr>
          <t xml:space="preserve">
</t>
        </r>
      </text>
    </comment>
    <comment ref="K200" authorId="0">
      <text>
        <r>
          <rPr>
            <b/>
            <sz val="8"/>
            <color indexed="81"/>
            <rFont val="Tahoma"/>
          </rPr>
          <t>Πολλαπλασίασε τους παρονομαστές και γράψε το γινόμενό τους.</t>
        </r>
        <r>
          <rPr>
            <sz val="8"/>
            <color indexed="81"/>
            <rFont val="Tahoma"/>
          </rPr>
          <t xml:space="preserve">
</t>
        </r>
      </text>
    </comment>
    <comment ref="G205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I205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G206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I206" authorId="0">
      <text>
        <r>
          <rPr>
            <sz val="8"/>
            <color indexed="81"/>
            <rFont val="Tahoma"/>
          </rPr>
          <t xml:space="preserve">Ξαναγράψε το δεύτερο κλάσμα όπως είναι.
</t>
        </r>
      </text>
    </comment>
    <comment ref="K206" authorId="0">
      <text>
        <r>
          <rPr>
            <b/>
            <sz val="8"/>
            <color indexed="81"/>
            <rFont val="Tahoma"/>
          </rPr>
          <t>Πολλαπλασίασε τους αριθμητές και γράψε το γινόμενο τους</t>
        </r>
      </text>
    </comment>
    <comment ref="K208" authorId="0">
      <text>
        <r>
          <rPr>
            <b/>
            <sz val="8"/>
            <color indexed="81"/>
            <rFont val="Tahoma"/>
          </rPr>
          <t>Πολλαπλασίασε τους παρονομαστές και γράψε το γινόμενό τους.</t>
        </r>
        <r>
          <rPr>
            <sz val="8"/>
            <color indexed="81"/>
            <rFont val="Tahoma"/>
          </rPr>
          <t xml:space="preserve">
</t>
        </r>
      </text>
    </comment>
    <comment ref="G209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I209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G213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I213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G214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I214" authorId="0">
      <text>
        <r>
          <rPr>
            <sz val="8"/>
            <color indexed="81"/>
            <rFont val="Tahoma"/>
          </rPr>
          <t xml:space="preserve">Ξαναγράψε το δεύτερο κλάσμα όπως είναι.
</t>
        </r>
      </text>
    </comment>
    <comment ref="K214" authorId="0">
      <text>
        <r>
          <rPr>
            <b/>
            <sz val="8"/>
            <color indexed="81"/>
            <rFont val="Tahoma"/>
          </rPr>
          <t>Πολλαπλασίασε τους αριθμητές και γράψε το γινόμενο τους</t>
        </r>
      </text>
    </comment>
    <comment ref="K216" authorId="0">
      <text>
        <r>
          <rPr>
            <b/>
            <sz val="8"/>
            <color indexed="81"/>
            <rFont val="Tahoma"/>
          </rPr>
          <t>Πολλαπλασίασε τους παρονομαστές και γράψε το γινόμενό τους.</t>
        </r>
        <r>
          <rPr>
            <sz val="8"/>
            <color indexed="81"/>
            <rFont val="Tahoma"/>
          </rPr>
          <t xml:space="preserve">
</t>
        </r>
      </text>
    </comment>
    <comment ref="G217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I217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H229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J229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H230" authorId="0">
      <text>
        <r>
          <rPr>
            <b/>
            <sz val="8"/>
            <color indexed="81"/>
            <rFont val="Tahoma"/>
          </rPr>
          <t>Κάνε το μικτό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J230" authorId="0">
      <text>
        <r>
          <rPr>
            <b/>
            <sz val="8"/>
            <color indexed="81"/>
            <rFont val="Tahoma"/>
          </rPr>
          <t>Κάνε το δεύτερο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L230" authorId="0">
      <text>
        <r>
          <rPr>
            <b/>
            <sz val="8"/>
            <color indexed="81"/>
            <rFont val="Tahoma"/>
          </rPr>
          <t>Πολλαπλασίασε τους αριθμητές που βρήκες και γράψε το γινόμενο στον αριθμητή.</t>
        </r>
        <r>
          <rPr>
            <sz val="8"/>
            <color indexed="81"/>
            <rFont val="Tahoma"/>
          </rPr>
          <t xml:space="preserve">
</t>
        </r>
      </text>
    </comment>
    <comment ref="O230" authorId="0">
      <text>
        <r>
          <rPr>
            <b/>
            <sz val="8"/>
            <color indexed="81"/>
            <rFont val="Tahoma"/>
          </rPr>
          <t>Προσθέτω τους ακέραιους και τα κλάσματα</t>
        </r>
        <r>
          <rPr>
            <sz val="8"/>
            <color indexed="81"/>
            <rFont val="Tahoma"/>
          </rPr>
          <t xml:space="preserve">
</t>
        </r>
      </text>
    </comment>
    <comment ref="L232" authorId="0">
      <text>
        <r>
          <rPr>
            <b/>
            <sz val="8"/>
            <color indexed="81"/>
            <rFont val="Tahoma"/>
          </rPr>
          <t>Πολλαπλασίασε τους παρονομαστές που βρήκες και γράψε το γινόμενο στον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H233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J233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H237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J237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H238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J238" authorId="0">
      <text>
        <r>
          <rPr>
            <b/>
            <sz val="8"/>
            <color indexed="81"/>
            <rFont val="Tahoma"/>
          </rPr>
          <t>Κάνε το δεύτερο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L238" authorId="0">
      <text>
        <r>
          <rPr>
            <b/>
            <sz val="8"/>
            <color indexed="81"/>
            <rFont val="Tahoma"/>
          </rPr>
          <t>Πολλαπλασίασε τους αριθμητές που βρήκες και γράψε το γινόμενο στον αριθμητή.</t>
        </r>
        <r>
          <rPr>
            <sz val="8"/>
            <color indexed="81"/>
            <rFont val="Tahoma"/>
          </rPr>
          <t xml:space="preserve">
</t>
        </r>
      </text>
    </comment>
    <comment ref="L240" authorId="0">
      <text>
        <r>
          <rPr>
            <b/>
            <sz val="8"/>
            <color indexed="81"/>
            <rFont val="Tahoma"/>
          </rPr>
          <t>Πολλαπλασίασε τους παρονομαστές που βρήκες και γράψε το γινόμενο στον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H241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J241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H244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J244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H245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J245" authorId="0">
      <text>
        <r>
          <rPr>
            <b/>
            <sz val="8"/>
            <color indexed="81"/>
            <rFont val="Tahoma"/>
          </rPr>
          <t>Κάνε το δεύτερο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L245" authorId="0">
      <text>
        <r>
          <rPr>
            <b/>
            <sz val="8"/>
            <color indexed="81"/>
            <rFont val="Tahoma"/>
          </rPr>
          <t>Πολλαπλασίασε τους αριθμητές που βρήκες και γράψε το γινόμενο στον αριθμητή.</t>
        </r>
        <r>
          <rPr>
            <sz val="8"/>
            <color indexed="81"/>
            <rFont val="Tahoma"/>
          </rPr>
          <t xml:space="preserve">
</t>
        </r>
      </text>
    </comment>
    <comment ref="L247" authorId="0">
      <text>
        <r>
          <rPr>
            <b/>
            <sz val="8"/>
            <color indexed="81"/>
            <rFont val="Tahoma"/>
          </rPr>
          <t>Πολλαπλασίασε τους παρονομαστές που βρήκες και γράψε το γινόμενο στον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H248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J248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H251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J251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H252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J252" authorId="0">
      <text>
        <r>
          <rPr>
            <b/>
            <sz val="8"/>
            <color indexed="81"/>
            <rFont val="Tahoma"/>
          </rPr>
          <t>Κάνε το δεύτερο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L252" authorId="0">
      <text>
        <r>
          <rPr>
            <b/>
            <sz val="8"/>
            <color indexed="81"/>
            <rFont val="Tahoma"/>
          </rPr>
          <t>Πολλαπλασίασε τους αριθμητές που βρήκες και γράψε το γινόμενο στον αριθμητή.</t>
        </r>
        <r>
          <rPr>
            <sz val="8"/>
            <color indexed="81"/>
            <rFont val="Tahoma"/>
          </rPr>
          <t xml:space="preserve">
</t>
        </r>
      </text>
    </comment>
    <comment ref="L254" authorId="0">
      <text>
        <r>
          <rPr>
            <b/>
            <sz val="8"/>
            <color indexed="81"/>
            <rFont val="Tahoma"/>
          </rPr>
          <t>Πολλαπλασίασε τους παρονομαστές που βρήκες και γράψε το γινόμενο στον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H255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J255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J258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H259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J259" authorId="0">
      <text>
        <r>
          <rPr>
            <b/>
            <sz val="8"/>
            <color indexed="81"/>
            <rFont val="Tahoma"/>
          </rPr>
          <t>Κάνε το δεύτερο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L259" authorId="0">
      <text>
        <r>
          <rPr>
            <b/>
            <sz val="8"/>
            <color indexed="81"/>
            <rFont val="Tahoma"/>
          </rPr>
          <t>Πολλαπλασίασε τους αριθμητές που βρήκες και γράψε το γινόμενο στον αριθμητή.</t>
        </r>
        <r>
          <rPr>
            <sz val="8"/>
            <color indexed="81"/>
            <rFont val="Tahoma"/>
          </rPr>
          <t xml:space="preserve">
</t>
        </r>
      </text>
    </comment>
    <comment ref="O259" authorId="0">
      <text>
        <r>
          <rPr>
            <b/>
            <sz val="8"/>
            <color indexed="81"/>
            <rFont val="Tahoma"/>
          </rPr>
          <t>Προσθέτω τους ακέραιους και τα κλάσματα</t>
        </r>
        <r>
          <rPr>
            <sz val="8"/>
            <color indexed="81"/>
            <rFont val="Tahoma"/>
          </rPr>
          <t xml:space="preserve">
</t>
        </r>
      </text>
    </comment>
    <comment ref="L261" authorId="0">
      <text>
        <r>
          <rPr>
            <b/>
            <sz val="8"/>
            <color indexed="81"/>
            <rFont val="Tahoma"/>
          </rPr>
          <t>Πολλαπλασίασε τους παρονομαστές που βρήκες και γράψε το γινόμενο στον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H262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H265" authorId="0">
      <text>
        <r>
          <rPr>
            <sz val="8"/>
            <color indexed="81"/>
            <rFont val="Tahoma"/>
          </rPr>
          <t xml:space="preserve">Απλοποίησε
</t>
        </r>
      </text>
    </comment>
    <comment ref="H266" authorId="0">
      <text>
        <r>
          <rPr>
            <b/>
            <sz val="8"/>
            <color indexed="81"/>
            <rFont val="Tahoma"/>
          </rPr>
          <t>Κάνε το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J266" authorId="0">
      <text>
        <r>
          <rPr>
            <b/>
            <sz val="8"/>
            <color indexed="81"/>
            <rFont val="Tahoma"/>
          </rPr>
          <t>Κάνε το δεύτερο μεικτό κλάσμα καταχρηστικό.</t>
        </r>
        <r>
          <rPr>
            <sz val="8"/>
            <color indexed="81"/>
            <rFont val="Tahoma"/>
          </rPr>
          <t xml:space="preserve">
</t>
        </r>
      </text>
    </comment>
    <comment ref="L266" authorId="0">
      <text>
        <r>
          <rPr>
            <b/>
            <sz val="8"/>
            <color indexed="81"/>
            <rFont val="Tahoma"/>
          </rPr>
          <t>Πολλαπλασίασε τους αριθμητές που βρήκες και γράψε το γινόμενο στον αριθμητή.</t>
        </r>
        <r>
          <rPr>
            <sz val="8"/>
            <color indexed="81"/>
            <rFont val="Tahoma"/>
          </rPr>
          <t xml:space="preserve">
</t>
        </r>
      </text>
    </comment>
    <comment ref="O266" authorId="0">
      <text>
        <r>
          <rPr>
            <b/>
            <sz val="8"/>
            <color indexed="81"/>
            <rFont val="Tahoma"/>
          </rPr>
          <t>Προσθέτω τους ακέραιους και τα κλάσματα</t>
        </r>
        <r>
          <rPr>
            <sz val="8"/>
            <color indexed="81"/>
            <rFont val="Tahoma"/>
          </rPr>
          <t xml:space="preserve">
</t>
        </r>
      </text>
    </comment>
    <comment ref="L268" authorId="0">
      <text>
        <r>
          <rPr>
            <b/>
            <sz val="8"/>
            <color indexed="81"/>
            <rFont val="Tahoma"/>
          </rPr>
          <t>Πολλαπλασίασε τους παρονομαστές που βρήκες και γράψε το γινόμενο στον παρονομαστή.</t>
        </r>
        <r>
          <rPr>
            <sz val="8"/>
            <color indexed="81"/>
            <rFont val="Tahoma"/>
          </rPr>
          <t xml:space="preserve">
</t>
        </r>
      </text>
    </comment>
    <comment ref="J269" authorId="0">
      <text>
        <r>
          <rPr>
            <sz val="8"/>
            <color indexed="81"/>
            <rFont val="Tahoma"/>
          </rPr>
          <t xml:space="preserve">Απλοποίησε
</t>
        </r>
      </text>
    </comment>
  </commentList>
</comments>
</file>

<file path=xl/comments6.xml><?xml version="1.0" encoding="utf-8"?>
<comments xmlns="http://schemas.openxmlformats.org/spreadsheetml/2006/main">
  <authors>
    <author>a</author>
  </authors>
  <commentList>
    <comment ref="K22" authorId="0">
      <text>
        <r>
          <rPr>
            <b/>
            <sz val="8"/>
            <color indexed="81"/>
            <rFont val="Tahoma"/>
          </rPr>
          <t>Χωρίς σχήμα, θα πολλαπλασίαζα τους αριθμητές μεταξύ τους και τους παρονομαστές μεταξύ τους.</t>
        </r>
      </text>
    </comment>
    <comment ref="K42" authorId="0">
      <text>
        <r>
          <rPr>
            <b/>
            <sz val="8"/>
            <color indexed="81"/>
            <rFont val="Tahoma"/>
          </rPr>
          <t>Χωρίς σχήμα, θα πολλαπλασίαζα τους αριθμητές μεταξύ τους και τους παρονομαστές μεταξύ τους.</t>
        </r>
      </text>
    </comment>
    <comment ref="K64" authorId="0">
      <text>
        <r>
          <rPr>
            <b/>
            <sz val="8"/>
            <color indexed="81"/>
            <rFont val="Tahoma"/>
          </rPr>
          <t>Χωρίς σχήμα, θα πολλαπλασίαζα τους αριθμητές μεταξύ τους και τους παρονομαστές μεταξύ τους.</t>
        </r>
      </text>
    </comment>
  </commentList>
</comments>
</file>

<file path=xl/comments7.xml><?xml version="1.0" encoding="utf-8"?>
<comments xmlns="http://schemas.openxmlformats.org/spreadsheetml/2006/main">
  <authors>
    <author>a</author>
  </authors>
  <commentList>
    <comment ref="L38" authorId="0">
      <text>
        <r>
          <rPr>
            <b/>
            <sz val="8"/>
            <color indexed="81"/>
            <rFont val="Tahoma"/>
          </rPr>
          <t>Για να βρω τον όγκο της δεξαμενής πολλαπλασιάζω 
μήκος Χ πλάτος Χ ύψος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<sst xmlns="http://schemas.openxmlformats.org/spreadsheetml/2006/main" count="691" uniqueCount="233">
  <si>
    <t xml:space="preserve">Πολλαπλασίασε </t>
  </si>
  <si>
    <t>Αυτό που μας ζητούν εδώ είναι να βρούμε το    του</t>
  </si>
  <si>
    <t>(πχ. μια τρίχρωμη τούρτα)</t>
  </si>
  <si>
    <t>2ο ΠΑΡΑΔΕΙΓΜΑ</t>
  </si>
  <si>
    <t>(πχ. μια τετράχρωμη τούρτα)</t>
  </si>
  <si>
    <t>3ο ΠΑΡΑΔΕΙΓΜΑ</t>
  </si>
  <si>
    <t>Αυτό που μας ζητούν εδώ είναι να βρούμε τα    των</t>
  </si>
  <si>
    <t xml:space="preserve">(πχ το γαλάζιο μέρος της τούρτας) και μας ζητούν να βρούμε τα     των </t>
  </si>
  <si>
    <t xml:space="preserve">Για να το βρούμε θα πρέπει να μοιράσουμε τα     δηλ. το γαλάζιο χρώμα στα 3 </t>
  </si>
  <si>
    <t>και από αυτά να πάρουμε τα 2.</t>
  </si>
  <si>
    <t xml:space="preserve">Άρα τελικά θα πάρουμε τα    </t>
  </si>
  <si>
    <t xml:space="preserve">Για να το βρούμε θα πρέπει να μοιράσουμε το     δηλ. το γαλάζιο χρώμα στα 2. </t>
  </si>
  <si>
    <t>μεταξύ τους, τους αριθμητές τους για να βρω τον αριθμητή του νέου κλάσματος</t>
  </si>
  <si>
    <t>και τους παρονομαστές τους, για να βρω τον παρονομαστή του νέου κλάσματος.</t>
  </si>
  <si>
    <t>Αν θέλω να πολλαπλασιάσω δύο κλάσματα, θα πρέπει να πολλαπλασιάσω</t>
  </si>
  <si>
    <t>Υπόλοιπο διαίρεσης</t>
  </si>
  <si>
    <t>παρονομαστής</t>
  </si>
  <si>
    <t>ακέραιες μονάδες</t>
  </si>
  <si>
    <t xml:space="preserve">ακριβές πηλίκο </t>
  </si>
  <si>
    <t>ΜΟΝΑΔΕΣ</t>
  </si>
  <si>
    <t>ΚΛΑΣΜΑ</t>
  </si>
  <si>
    <t>Στο πρόγραμμα αυτό μπορείς να δεις κλάσματα μέχρι 30 ακέραιες μονάδες.</t>
  </si>
  <si>
    <t>Καταχρηστικά κλάσματα σε επιφάνεια.</t>
  </si>
  <si>
    <t>Να λύσετε τα πιο κάτω προβλήματα. Να γράψετε την απάντησή σας</t>
  </si>
  <si>
    <t>στο κίτρινο κουτάκι και να πατήσετε enter.</t>
  </si>
  <si>
    <t>Πρόβλημα 1</t>
  </si>
  <si>
    <t>Ξόδεψε τα     των λεφτών που πήρε. Πόσα λεφτά του έμειναν;</t>
  </si>
  <si>
    <t>Πρόβλημα 2</t>
  </si>
  <si>
    <t>Αριθμομηχανή</t>
  </si>
  <si>
    <t xml:space="preserve"> +</t>
  </si>
  <si>
    <t xml:space="preserve"> =</t>
  </si>
  <si>
    <t xml:space="preserve"> -</t>
  </si>
  <si>
    <t xml:space="preserve"> Χ</t>
  </si>
  <si>
    <t xml:space="preserve">Ένας γεωργός είχε 120 kg πατάτες. Πούλησε τα      .    </t>
  </si>
  <si>
    <t>Πόσα του έμειναν;</t>
  </si>
  <si>
    <t>Του έμειναν</t>
  </si>
  <si>
    <t>Kg</t>
  </si>
  <si>
    <t>Πρόβλημα 3</t>
  </si>
  <si>
    <t>Ένας αθλητής έτρεξε     Km. Έχει να τρέξει ακόμα 600m.</t>
  </si>
  <si>
    <t>Πόσα μέτρα πρέπει να τρέξει συνολικά;</t>
  </si>
  <si>
    <t>Θα τρέξει συνολικά</t>
  </si>
  <si>
    <t>Πρόβλημα 4</t>
  </si>
  <si>
    <t xml:space="preserve">Μια δεξαμενή έχει μήκος 4m, πλάτος 5m και ύψος 3m. Είναι </t>
  </si>
  <si>
    <t>γεμάτη μέχρι τα      με νερό. Πόσα m³ νερό έχει η δεξαμενή;</t>
  </si>
  <si>
    <t>m³</t>
  </si>
  <si>
    <t xml:space="preserve">     Η δεξαμενή έχει</t>
  </si>
  <si>
    <t>Πρόβλημα 5</t>
  </si>
  <si>
    <t xml:space="preserve">λεωφορείο μπήκαν 45 μαθητές. Τα    των παιδιών φοιτούσαν στις </t>
  </si>
  <si>
    <t>Ένα σχολείο για να πάει εκδρομή χρειάστηκε 3 λεωφορεία. Σε κάθε</t>
  </si>
  <si>
    <t>μαθητές</t>
  </si>
  <si>
    <t>Στις Α΄,Β, Γ φοιτούσαν</t>
  </si>
  <si>
    <t>Α΄, Β΄, Γ΄ τάξεις. Πόσα παιδιά φοιτούσαν στις τάξεις αυτές;</t>
  </si>
  <si>
    <t>Προβλήματα αξίας κλάσματος</t>
  </si>
  <si>
    <r>
      <t xml:space="preserve">παρονομαστή του κλάσματος, γράφοντας ένα </t>
    </r>
    <r>
      <rPr>
        <b/>
        <u/>
        <sz val="16"/>
        <color indexed="10"/>
        <rFont val="Comic Sans MS"/>
        <family val="4"/>
      </rPr>
      <t>ισοδύναμο κλάσμα,</t>
    </r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</si>
  <si>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</si>
  <si>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</si>
  <si>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</si>
  <si>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</si>
  <si>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</si>
  <si>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</si>
  <si>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</si>
  <si>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</si>
  <si>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</si>
  <si>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</si>
  <si>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 από τα 10</t>
  </si>
  <si>
    <t>Παράδειγμα:</t>
  </si>
  <si>
    <t>Βοήθεια</t>
  </si>
  <si>
    <t>Γράψε την απάντηση σου στο κίτρινο κουτάκι και πάτησε enter</t>
  </si>
  <si>
    <t>Βαθμολογία</t>
  </si>
  <si>
    <t>Συγγραφέας: Κύπρος Ιωάννου</t>
  </si>
  <si>
    <t>α)</t>
  </si>
  <si>
    <t>β)</t>
  </si>
  <si>
    <t>γ)</t>
  </si>
  <si>
    <t>δ)</t>
  </si>
  <si>
    <t>ε)</t>
  </si>
  <si>
    <t>ΒΟΗΘΕΙΑ</t>
  </si>
  <si>
    <t>στ)</t>
  </si>
  <si>
    <t>ζ)</t>
  </si>
  <si>
    <t>η)</t>
  </si>
  <si>
    <t>θ)</t>
  </si>
  <si>
    <t>ι)</t>
  </si>
  <si>
    <t>ΒΑΘΜΟΙ</t>
  </si>
  <si>
    <t xml:space="preserve"> από τα 5</t>
  </si>
  <si>
    <t xml:space="preserve"> από τα 20</t>
  </si>
  <si>
    <t>m</t>
  </si>
  <si>
    <t>Πολλαπλασιασμός κλασμάτων</t>
  </si>
  <si>
    <t>Απλοποίηση κλασμάτων.</t>
  </si>
  <si>
    <t>Για να πολλαπλασιάσουμε δύο κλάσματα ακολουθούμε την πιο κάτω πορεία:</t>
  </si>
  <si>
    <t>α) Αν υπάρχει απλοποίηση, απλοποιούμε.</t>
  </si>
  <si>
    <t>β) Μετά πολλαπλασιάζουμε τους αριθμητές για να βρούμε τον αριθμητή του γινομένου</t>
  </si>
  <si>
    <t>γ) Πολλαπλασιάζουμε τους παρονομαστές για να βρούμε τον παρονομαστή του</t>
  </si>
  <si>
    <t>γινομένου.</t>
  </si>
  <si>
    <t>Να κάνεις τους πιο κάτω πολλαπλασιασμούς: (Γράψε την απάντηση σου στα πράσινα κουτάκια.)</t>
  </si>
  <si>
    <t>ΕΠΕΛΕΞΕ ΤΟ ΘΕΜΑ ΜΕ ΤΟ ΟΠΟΙΟ ΘΑ ΑΣΧΟΛΗΘΕΙΣ</t>
  </si>
  <si>
    <t>α) ΚΛΑΣΜΑ Χ ΚΛΑΣΜΑ</t>
  </si>
  <si>
    <t>β) ΚΛΑΣΜΑ Χ ΑΚΕΡΑΙΟ</t>
  </si>
  <si>
    <t>ια)</t>
  </si>
  <si>
    <t>ιβ)</t>
  </si>
  <si>
    <t>ιγ)</t>
  </si>
  <si>
    <t>ιδ)</t>
  </si>
  <si>
    <t>ιε)</t>
  </si>
  <si>
    <t xml:space="preserve">Απλοποιώ ένα κλάσμα σημαίνει, μικραίνω τον αριθμητή και τον </t>
  </si>
  <si>
    <t xml:space="preserve">να έχει πχ το κλάσμα       αν απλοποιηθεί θα γίνει  </t>
  </si>
  <si>
    <t>Πώς απλοποιώ ένα κλάσμα;</t>
  </si>
  <si>
    <t xml:space="preserve">Να απλοποιήσετε το κλάσμα </t>
  </si>
  <si>
    <t>Για να απλοποιήσω:</t>
  </si>
  <si>
    <t xml:space="preserve">Διαιρώ και τους δύο όρους του κλάσματος (αριθμητή και παρονομαστή) </t>
  </si>
  <si>
    <t>δύο)</t>
  </si>
  <si>
    <r>
      <t xml:space="preserve">Ο </t>
    </r>
    <r>
      <rPr>
        <b/>
        <u/>
        <sz val="16"/>
        <color indexed="12"/>
        <rFont val="Comic Sans MS"/>
        <family val="4"/>
      </rPr>
      <t>Μ.Κ.Δ.</t>
    </r>
    <r>
      <rPr>
        <b/>
        <sz val="16"/>
        <color indexed="12"/>
        <rFont val="Comic Sans MS"/>
        <family val="4"/>
      </rPr>
      <t xml:space="preserve"> στο κλάσμα     είναι το 4. Άρα θα διαιρέσω και τον  </t>
    </r>
  </si>
  <si>
    <t>αριθμητή και τον παρονομαστή με το 4.</t>
  </si>
  <si>
    <t>που έχει αριθμητή και παρονομαστή, τους μικρότερους που θα μπορούσε</t>
  </si>
  <si>
    <r>
      <t xml:space="preserve">με τον Μ.Κ.Δ.(Δηλαδή, με το </t>
    </r>
    <r>
      <rPr>
        <b/>
        <u/>
        <sz val="16"/>
        <color indexed="10"/>
        <rFont val="Comic Sans MS"/>
        <family val="4"/>
      </rPr>
      <t>Μεγαλύτερο</t>
    </r>
    <r>
      <rPr>
        <b/>
        <sz val="16"/>
        <color indexed="10"/>
        <rFont val="Comic Sans MS"/>
        <family val="4"/>
      </rPr>
      <t xml:space="preserve"> αριθμό που διαιρεί και τους</t>
    </r>
  </si>
  <si>
    <t>:</t>
  </si>
  <si>
    <t>Μ.Κ.Δ</t>
  </si>
  <si>
    <t>παρατήρηση</t>
  </si>
  <si>
    <t>11.</t>
  </si>
  <si>
    <t>13.</t>
  </si>
  <si>
    <t>14.</t>
  </si>
  <si>
    <t>15.</t>
  </si>
  <si>
    <t>16.</t>
  </si>
  <si>
    <t>17.</t>
  </si>
  <si>
    <t>18.</t>
  </si>
  <si>
    <t>19.</t>
  </si>
  <si>
    <t>20.</t>
  </si>
  <si>
    <r>
      <t>1</t>
    </r>
    <r>
      <rPr>
        <b/>
        <sz val="17"/>
        <rFont val="Comic Sans MS"/>
        <family val="4"/>
      </rPr>
      <t>. Να γράψετε τα πιο κάτω κλάσματα στην πιο απλή τους μορφή.</t>
    </r>
  </si>
  <si>
    <t xml:space="preserve">4. </t>
  </si>
  <si>
    <t>Μέγιστος Κοινός Διαιρέτης. (Μ.Κ.Δ.)</t>
  </si>
  <si>
    <t>διαιρεί και τον αριθμητή και τον παρονομαστή του κλάσματος.</t>
  </si>
  <si>
    <t xml:space="preserve">Μέγιστο Κοινό Διαιρέτη,(Μ.Κ.Δ.) ονομάζουμε το μεγαλύτερο αριθμό που </t>
  </si>
  <si>
    <t>Ο Μ.Κ.Δ. μας χρησιμεύει στην απλοποίηση των κλασμάτων.</t>
  </si>
  <si>
    <t>Η απλοποίηση των κλασμάτων μας χρησιμεύει στο να κάνουμε πιο</t>
  </si>
  <si>
    <t>εύκολα πράξεις με τα κλάσματα.</t>
  </si>
  <si>
    <t>Ο Μ.Κ.Δ του κλάσματος       είναι το 4, γιατί το 4  είναι ο μεγαλύτερος</t>
  </si>
  <si>
    <t>αριθμός που διαιρεί και τον αριθμητή και τον παρονομαστή του κλάσματος.</t>
  </si>
  <si>
    <t>Πώς βρίσκω τον Μ.Κ.Δ;</t>
  </si>
  <si>
    <t xml:space="preserve">Να βρείτε τον Μ.Κ.Δ. του κλάσματος </t>
  </si>
  <si>
    <t>Για να βρω τον Μ.Κ.Δ:</t>
  </si>
  <si>
    <t xml:space="preserve">Βρίσκω όλους τους αριθμούς που διαιρούν τον αριθμητή και τον </t>
  </si>
  <si>
    <r>
      <t xml:space="preserve">παρονομαστή του κλάσματος. (Βρίσκω δηλαδή τους </t>
    </r>
    <r>
      <rPr>
        <b/>
        <u/>
        <sz val="16"/>
        <color indexed="21"/>
        <rFont val="Comic Sans MS"/>
        <family val="4"/>
      </rPr>
      <t>παράγοντες</t>
    </r>
    <r>
      <rPr>
        <b/>
        <sz val="16"/>
        <color indexed="10"/>
        <rFont val="Comic Sans MS"/>
        <family val="4"/>
      </rPr>
      <t xml:space="preserve"> τους)</t>
    </r>
  </si>
  <si>
    <r>
      <t>Διαιρέτες του 4={1,2,</t>
    </r>
    <r>
      <rPr>
        <b/>
        <sz val="16"/>
        <color indexed="12"/>
        <rFont val="Comic Sans MS"/>
        <family val="4"/>
      </rPr>
      <t>4</t>
    </r>
    <r>
      <rPr>
        <b/>
        <sz val="16"/>
        <color indexed="57"/>
        <rFont val="Comic Sans MS"/>
        <family val="4"/>
      </rPr>
      <t>}</t>
    </r>
  </si>
  <si>
    <r>
      <t>Διαιρέτες του 8={1,2,</t>
    </r>
    <r>
      <rPr>
        <b/>
        <sz val="16"/>
        <color indexed="12"/>
        <rFont val="Comic Sans MS"/>
        <family val="4"/>
      </rPr>
      <t>4</t>
    </r>
    <r>
      <rPr>
        <b/>
        <sz val="16"/>
        <color indexed="57"/>
        <rFont val="Comic Sans MS"/>
        <family val="4"/>
      </rPr>
      <t>,8}</t>
    </r>
  </si>
  <si>
    <r>
      <t xml:space="preserve">Παρατηρώ ότι ο </t>
    </r>
    <r>
      <rPr>
        <b/>
        <u/>
        <sz val="16"/>
        <color indexed="10"/>
        <rFont val="Comic Sans MS"/>
        <family val="4"/>
      </rPr>
      <t>Μεγαλύτερος Κοινός Διαιρέτης</t>
    </r>
    <r>
      <rPr>
        <b/>
        <sz val="16"/>
        <color indexed="10"/>
        <rFont val="Comic Sans MS"/>
        <family val="4"/>
      </rPr>
      <t xml:space="preserve"> των αριθμών είναι το </t>
    </r>
    <r>
      <rPr>
        <b/>
        <sz val="16"/>
        <color indexed="12"/>
        <rFont val="Comic Sans MS"/>
        <family val="4"/>
      </rPr>
      <t>4</t>
    </r>
    <r>
      <rPr>
        <b/>
        <sz val="16"/>
        <color indexed="10"/>
        <rFont val="Comic Sans MS"/>
        <family val="4"/>
      </rPr>
      <t xml:space="preserve"> </t>
    </r>
  </si>
  <si>
    <r>
      <t xml:space="preserve">Ο </t>
    </r>
    <r>
      <rPr>
        <b/>
        <u/>
        <sz val="16"/>
        <color indexed="12"/>
        <rFont val="Comic Sans MS"/>
        <family val="4"/>
      </rPr>
      <t>Μ.Κ.Δ.</t>
    </r>
    <r>
      <rPr>
        <b/>
        <sz val="16"/>
        <color indexed="12"/>
        <rFont val="Comic Sans MS"/>
        <family val="4"/>
      </rPr>
      <t xml:space="preserve"> στο κλάσμα     είναι το 4. </t>
    </r>
  </si>
  <si>
    <t xml:space="preserve">Αν </t>
  </si>
  <si>
    <t>είναι ακέραια μονάδα</t>
  </si>
  <si>
    <t>τότε</t>
  </si>
  <si>
    <t>Γράψε το κλάσμα που δείχνει</t>
  </si>
  <si>
    <t>η γαλάζια επιφάνεια</t>
  </si>
  <si>
    <t>Λύσε τις ασκήσεις σύμφωνα με τα παραδείγματα:</t>
  </si>
  <si>
    <t xml:space="preserve">Άρα για να απλοποιήσω το κλάσμα θα διαιρέσω και τον  αριθμητή </t>
  </si>
  <si>
    <t>και τον παρονομαστή με τον αριθμό 4.</t>
  </si>
  <si>
    <r>
      <t>1</t>
    </r>
    <r>
      <rPr>
        <b/>
        <sz val="17"/>
        <rFont val="Comic Sans MS"/>
        <family val="4"/>
      </rPr>
      <t xml:space="preserve">. Να βρείτε το Μ.Κ.Δ των πιο κάτω κλασμάτων και να τα </t>
    </r>
  </si>
  <si>
    <t>γράψετε στην πιο απλή τους μορφή.</t>
  </si>
  <si>
    <t>Πολλαπλασιασμός κλασμάτων με σχήματα</t>
  </si>
  <si>
    <t>ΠΑΡΑΔΕΙΓΜΑ:</t>
  </si>
  <si>
    <t>ιστ)</t>
  </si>
  <si>
    <t>ιζ)</t>
  </si>
  <si>
    <t>ιη)</t>
  </si>
  <si>
    <t>ιθ)</t>
  </si>
  <si>
    <t>κ)</t>
  </si>
  <si>
    <t>κα)</t>
  </si>
  <si>
    <t>κβ)</t>
  </si>
  <si>
    <t>κγ)</t>
  </si>
  <si>
    <t>κδ)</t>
  </si>
  <si>
    <t>κε)</t>
  </si>
  <si>
    <t>από τα 25</t>
  </si>
  <si>
    <t xml:space="preserve">Τα καταχρηστικά κλάσματα είναι μεγαλύτερα από την ακέραια μονάδα. </t>
  </si>
  <si>
    <t>Το κλάσμα</t>
  </si>
  <si>
    <t>α) Στα καταχρηστικά κλάσματα είναι μεγαλύτερος ο αριθμητής.</t>
  </si>
  <si>
    <t xml:space="preserve">κλάσματα </t>
  </si>
  <si>
    <t>είναι μεγαλύτερος από τον παρονομαστή τους. (πχ    ,    ,     )</t>
  </si>
  <si>
    <t>Δες ένα καταχρηστικό κλάσμα με σχήματα:</t>
  </si>
  <si>
    <t>από τον παρονομαστή.</t>
  </si>
  <si>
    <t xml:space="preserve">Διαιρώ τον αριθμητή διά τον παρονομαστή. Όσες φορές χωρά ο </t>
  </si>
  <si>
    <t>Πρόσεξε τα πιο κάτω σχήματα:</t>
  </si>
  <si>
    <t xml:space="preserve">Με τη βοήθεια των πιο πάνω σχημάτων καταλαβαίνουμε ότι το </t>
  </si>
  <si>
    <t>α) Τι είναι καταχρηστικά κλάσματα;</t>
  </si>
  <si>
    <t>Εδώ μπορείς να μάθεις:</t>
  </si>
  <si>
    <t>Δες ακόμα μερικά καταχρηστικά κλάσματα με σχήματα:</t>
  </si>
  <si>
    <t>Παρατήρηση:</t>
  </si>
  <si>
    <t>Εξάσκηση</t>
  </si>
  <si>
    <t xml:space="preserve">Ένα καταχρηστικό κλάσμα μπορεί να γίνει ακέραιος </t>
  </si>
  <si>
    <t>πχ</t>
  </si>
  <si>
    <t>Κάνε τα πιο κάτω καταχρηστικά κλάσματα ακέραιους.(Γράφε στα πράσινα κουτάκια)</t>
  </si>
  <si>
    <t>Πολλαπλασιάζω τον ακέραιο επί τον παρονομαστή του κλάσματος και</t>
  </si>
  <si>
    <t>Το αποτέλεσμα που βρίσκω είναι ο αριθμητής του καταχρηστικού κλάσματος</t>
  </si>
  <si>
    <t>Παρονομαστής του καταχρηστικού κλάσματος είναι ο ίδιος με τον παρονομαστή</t>
  </si>
  <si>
    <t xml:space="preserve">Ένας υπάλληλος παίρνει €25 την ημέρα. Δούλεψε 5 μέρες. </t>
  </si>
  <si>
    <t>Του έμειναν €</t>
  </si>
  <si>
    <t>ΠΑΡΑΔΕΙΓΜΑ</t>
  </si>
  <si>
    <t>Πώς γίνεται ο πολλαπλασιασμός κλασμάτων;</t>
  </si>
  <si>
    <t>Τι σημαίνει πολλαπλασιασμός κλασμάτων;</t>
  </si>
  <si>
    <t>Αυτό θα καταλάβεις καλύτερα βλέποντας τους πιο κάτω πολλαπλασιασμούς</t>
  </si>
  <si>
    <t>που γίνονται με τη βοήθεια σχημάτων</t>
  </si>
  <si>
    <t>Αυτή είναι</t>
  </si>
  <si>
    <t>είναι να βρούμε το      του        (Το μισό του μισού)</t>
  </si>
  <si>
    <t xml:space="preserve">Στη συγκεκριμένη περίπτωση εμείς έχουμε το μόνο     της ακέραιας μονάδας </t>
  </si>
  <si>
    <t xml:space="preserve">Για να το βρούμε θα πρέπει να μοιράσουμε το     δηλ. το γαλάζιο χρώμα στα 2 </t>
  </si>
  <si>
    <t xml:space="preserve">(πχ το γαλάζιο μέρος της τούρτας) και μας ζητούν να βρούμε το     του </t>
  </si>
  <si>
    <t>Άρα τελικά θα πάρουμε το    .</t>
  </si>
  <si>
    <t xml:space="preserve">Στο πιο κάτω σχήμα βλέπετε </t>
  </si>
  <si>
    <t xml:space="preserve">την ακέραια μονάδα </t>
  </si>
  <si>
    <t>1ο ΠΑΡΑΔΕΙΓΜΑ</t>
  </si>
  <si>
    <t>Όταν μας λένε πολλαπλασίασε           αυτό που μας ζητούν</t>
  </si>
  <si>
    <r>
      <t>Καταχρηστικά κλάσματα</t>
    </r>
    <r>
      <rPr>
        <b/>
        <sz val="18"/>
        <rFont val="Comic Sans MS"/>
        <family val="4"/>
      </rPr>
      <t xml:space="preserve"> ονομάζουμε τα κλάσματα που ο αριθμητής τους</t>
    </r>
  </si>
  <si>
    <t>ακέραιο και κλάσμα (π.χ.       ,       ,       )</t>
  </si>
  <si>
    <t>Μετατροπή μικτού κλάσματος σε καταχρηστικό και αντίστροφα.</t>
  </si>
  <si>
    <t>β) Τι είναι μικτά κλάσματα;</t>
  </si>
  <si>
    <t>γ) Πώς μετατρέπω ένα καταχρηστικό κλάσμα σε μικτό;</t>
  </si>
  <si>
    <r>
      <t>Μικτά κλάσματα</t>
    </r>
    <r>
      <rPr>
        <b/>
        <sz val="18"/>
        <rFont val="Comic Sans MS"/>
        <family val="4"/>
      </rPr>
      <t xml:space="preserve"> ονομάζουμε τα κλάσματα που έχουν μέσα τους και </t>
    </r>
  </si>
  <si>
    <t>Δες μερικά μικτά κλάσματα με σχήματα:</t>
  </si>
  <si>
    <t xml:space="preserve">β) Τα καταχρηστικά κλάσματα μπορούν να μετατραπούν σε μικτά </t>
  </si>
  <si>
    <t>γ) Δε γίνεται σε ένα μικτό κλάσμα, ο αριθμητής να είναι μεγαλύτερος</t>
  </si>
  <si>
    <t xml:space="preserve">καταχρηστικό κλάσμα     είναι ίσο με το μικτό  </t>
  </si>
  <si>
    <t>Για να μετατρέψω ένα καταχρηστικό κλάσμα σε μικτό, κάνω διαίρεση.</t>
  </si>
  <si>
    <t>παρονομαστής στον αριθμητή, τόσες είναι και οι ακέραιες μονάδες του μικτού.</t>
  </si>
  <si>
    <t>Όσο κλάσμα περισσεύει είναι το κλάσμα του μικτού.</t>
  </si>
  <si>
    <t>Κάνε τα πιο κάτω καταχρηστικά κλάσματα μικτά.(Γράφε στα πράσινα κουτάκια)</t>
  </si>
  <si>
    <t xml:space="preserve">μικτό κλάσμα       είναι ίσο με το καταχρηστικό </t>
  </si>
  <si>
    <t>Για να μετατρέψω ένα μικτό κλάσμα σε καταχρηστικό, εργάζομαι ως εξής:</t>
  </si>
  <si>
    <t>στο γινόμενο αυτό προσθέτω τον αριθμητή του μικτού κλάσματος.</t>
  </si>
  <si>
    <t>του μικτού.</t>
  </si>
  <si>
    <t>Κάνε τα πιο κάτω μικτά κλάσματα καταχρηστικά.(Γράφε στα πράσινα κουτάκια)</t>
  </si>
  <si>
    <t>1. Κάνε τα πιο κάτω καταχρηστικά κλάσματα μικτά.(Γράφε στα πράσινα κουτάκια)</t>
  </si>
  <si>
    <t>2. Κάνε τα πιο κάτω μικτά κλάσματα καταχρηστικά.(Γράφε στα πράσινα κουτάκια)</t>
  </si>
  <si>
    <t>κλάσμα</t>
  </si>
  <si>
    <t>ΜΕΤΑΤΡΟΠΗ ΚΑΤΑΧΡΗΣΤΙΚΟΥ ΣΕ ΜΙΚΤΟ ΚΛΑΣΜΑ</t>
  </si>
  <si>
    <t>γ) ΚΛΑΣΜΑ Χ ΜΙΚΤΟ</t>
  </si>
  <si>
    <t>δ) ΜΙΚΤΟ Χ ΜΙΚΤΟ</t>
  </si>
  <si>
    <t>δ) Πώς μετατρέπω ένα μικτό κλάσμα σε καταχρηστικό;</t>
  </si>
  <si>
    <t>ΠΑΡΑΔΕΙΓΜΑΤΑ</t>
  </si>
  <si>
    <r>
      <t xml:space="preserve"> </t>
    </r>
    <r>
      <rPr>
        <sz val="24"/>
        <rFont val="Calibri"/>
        <family val="2"/>
        <charset val="161"/>
      </rPr>
      <t>÷</t>
    </r>
  </si>
  <si>
    <t>÷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</si>
</sst>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98">
    <font>
      <sz val="10"/>
      <name val="Comic Sans MS"/>
      <charset val="161"/>
    </font>
    <font>
      <b/>
      <sz val="10"/>
      <name val="Comic Sans MS"/>
      <family val="4"/>
    </font>
    <font>
      <b/>
      <sz val="14"/>
      <name val="Comic Sans MS"/>
      <family val="4"/>
    </font>
    <font>
      <b/>
      <sz val="24"/>
      <name val="Comic Sans MS"/>
      <family val="4"/>
    </font>
    <font>
      <b/>
      <sz val="16"/>
      <name val="Comic Sans MS"/>
      <family val="4"/>
    </font>
    <font>
      <b/>
      <sz val="20"/>
      <name val="Comic Sans MS"/>
      <family val="4"/>
    </font>
    <font>
      <b/>
      <sz val="18"/>
      <name val="Comic Sans MS"/>
      <family val="4"/>
    </font>
    <font>
      <b/>
      <sz val="24"/>
      <color indexed="10"/>
      <name val="Comic Sans MS"/>
      <family val="4"/>
    </font>
    <font>
      <b/>
      <sz val="20"/>
      <color indexed="10"/>
      <name val="Comic Sans MS"/>
      <family val="4"/>
    </font>
    <font>
      <b/>
      <u/>
      <sz val="14"/>
      <name val="Comic Sans MS"/>
      <family val="4"/>
    </font>
    <font>
      <b/>
      <sz val="28"/>
      <color indexed="12"/>
      <name val="Wingdings"/>
      <charset val="2"/>
    </font>
    <font>
      <b/>
      <sz val="12"/>
      <name val="Comic Sans MS"/>
      <family val="4"/>
    </font>
    <font>
      <b/>
      <sz val="11"/>
      <name val="Comic Sans MS"/>
      <family val="4"/>
    </font>
    <font>
      <sz val="18"/>
      <name val="Comic Sans MS"/>
      <family val="4"/>
    </font>
    <font>
      <b/>
      <sz val="15"/>
      <name val="Comic Sans MS"/>
      <family val="4"/>
    </font>
    <font>
      <b/>
      <sz val="14"/>
      <color indexed="10"/>
      <name val="Comic Sans MS"/>
      <family val="4"/>
    </font>
    <font>
      <b/>
      <sz val="28"/>
      <name val="Comic Sans MS"/>
      <family val="4"/>
    </font>
    <font>
      <b/>
      <u/>
      <sz val="16"/>
      <name val="Comic Sans MS"/>
      <family val="4"/>
    </font>
    <font>
      <b/>
      <u/>
      <sz val="24"/>
      <color indexed="10"/>
      <name val="Comic Sans MS"/>
      <family val="4"/>
    </font>
    <font>
      <u/>
      <sz val="10"/>
      <name val="Comic Sans MS"/>
      <family val="4"/>
    </font>
    <font>
      <b/>
      <sz val="16"/>
      <color indexed="10"/>
      <name val="Comic Sans MS"/>
      <family val="4"/>
    </font>
    <font>
      <b/>
      <u/>
      <sz val="16"/>
      <color indexed="12"/>
      <name val="Comic Sans MS"/>
      <family val="4"/>
    </font>
    <font>
      <b/>
      <sz val="8"/>
      <name val="Comic Sans MS"/>
      <family val="4"/>
    </font>
    <font>
      <b/>
      <sz val="18"/>
      <color indexed="12"/>
      <name val="Comic Sans MS"/>
      <family val="4"/>
    </font>
    <font>
      <b/>
      <sz val="16"/>
      <color indexed="12"/>
      <name val="Comic Sans MS"/>
      <family val="4"/>
    </font>
    <font>
      <b/>
      <sz val="26"/>
      <name val="Comic Sans MS"/>
      <family val="4"/>
    </font>
    <font>
      <sz val="8"/>
      <color indexed="81"/>
      <name val="Tahoma"/>
    </font>
    <font>
      <b/>
      <sz val="8"/>
      <color indexed="81"/>
      <name val="Tahoma"/>
    </font>
    <font>
      <b/>
      <sz val="14"/>
      <color indexed="12"/>
      <name val="Comic Sans MS"/>
      <family val="4"/>
    </font>
    <font>
      <b/>
      <sz val="20"/>
      <color indexed="12"/>
      <name val="Comic Sans MS"/>
      <family val="4"/>
    </font>
    <font>
      <sz val="18"/>
      <color indexed="12"/>
      <name val="Comic Sans MS"/>
      <family val="4"/>
    </font>
    <font>
      <u/>
      <sz val="10"/>
      <color indexed="12"/>
      <name val="Comic Sans MS"/>
      <charset val="161"/>
    </font>
    <font>
      <b/>
      <sz val="12"/>
      <color indexed="12"/>
      <name val="Comic Sans MS"/>
      <family val="4"/>
    </font>
    <font>
      <b/>
      <sz val="20"/>
      <name val="Wingdings"/>
      <charset val="2"/>
    </font>
    <font>
      <b/>
      <sz val="14"/>
      <name val="Wingdings"/>
      <charset val="2"/>
    </font>
    <font>
      <b/>
      <u/>
      <sz val="10"/>
      <color indexed="81"/>
      <name val="Tahoma"/>
      <family val="2"/>
    </font>
    <font>
      <b/>
      <sz val="16"/>
      <name val="Wingdings"/>
      <charset val="2"/>
    </font>
    <font>
      <b/>
      <u/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6"/>
      <color indexed="10"/>
      <name val="Wingdings"/>
      <charset val="2"/>
    </font>
    <font>
      <b/>
      <sz val="16"/>
      <color indexed="12"/>
      <name val="Wingdings"/>
      <charset val="2"/>
    </font>
    <font>
      <b/>
      <sz val="14"/>
      <color indexed="12"/>
      <name val="Wingdings"/>
      <charset val="2"/>
    </font>
    <font>
      <b/>
      <sz val="10"/>
      <color indexed="12"/>
      <name val="Comic Sans MS"/>
      <family val="4"/>
    </font>
    <font>
      <b/>
      <sz val="14"/>
      <color indexed="10"/>
      <name val="Wingdings"/>
      <charset val="2"/>
    </font>
    <font>
      <b/>
      <sz val="14"/>
      <color indexed="48"/>
      <name val="Wingdings"/>
      <charset val="2"/>
    </font>
    <font>
      <b/>
      <sz val="16"/>
      <color indexed="48"/>
      <name val="Wingdings"/>
      <charset val="2"/>
    </font>
    <font>
      <sz val="8"/>
      <name val="Comic Sans MS"/>
      <family val="4"/>
    </font>
    <font>
      <b/>
      <u/>
      <sz val="14"/>
      <color indexed="12"/>
      <name val="Comic Sans MS"/>
      <family val="4"/>
    </font>
    <font>
      <b/>
      <u/>
      <sz val="16"/>
      <color indexed="10"/>
      <name val="Comic Sans MS"/>
      <family val="4"/>
    </font>
    <font>
      <b/>
      <sz val="15"/>
      <color indexed="48"/>
      <name val="Comic Sans MS"/>
      <family val="4"/>
    </font>
    <font>
      <sz val="18"/>
      <color indexed="48"/>
      <name val="Comic Sans MS"/>
      <family val="4"/>
    </font>
    <font>
      <b/>
      <sz val="18"/>
      <color indexed="48"/>
      <name val="Comic Sans MS"/>
      <family val="4"/>
    </font>
    <font>
      <b/>
      <sz val="8"/>
      <color indexed="48"/>
      <name val="Tahoma"/>
      <family val="2"/>
    </font>
    <font>
      <b/>
      <sz val="8"/>
      <color indexed="10"/>
      <name val="Tahoma"/>
      <family val="2"/>
    </font>
    <font>
      <b/>
      <sz val="14"/>
      <color indexed="57"/>
      <name val="Wingdings"/>
      <charset val="2"/>
    </font>
    <font>
      <b/>
      <sz val="6"/>
      <name val="Comic Sans MS"/>
      <family val="4"/>
    </font>
    <font>
      <b/>
      <sz val="17"/>
      <color indexed="12"/>
      <name val="Comic Sans MS"/>
      <family val="4"/>
    </font>
    <font>
      <b/>
      <sz val="17"/>
      <name val="Comic Sans MS"/>
      <family val="4"/>
    </font>
    <font>
      <b/>
      <u/>
      <sz val="16"/>
      <color indexed="21"/>
      <name val="Comic Sans MS"/>
      <family val="4"/>
    </font>
    <font>
      <b/>
      <sz val="16"/>
      <color indexed="57"/>
      <name val="Comic Sans MS"/>
      <family val="4"/>
    </font>
    <font>
      <b/>
      <sz val="14"/>
      <color indexed="17"/>
      <name val="Comic Sans MS"/>
      <family val="4"/>
    </font>
    <font>
      <b/>
      <sz val="18"/>
      <color indexed="10"/>
      <name val="Comic Sans MS"/>
      <family val="4"/>
    </font>
    <font>
      <b/>
      <sz val="20"/>
      <color indexed="10"/>
      <name val="Wingdings"/>
      <charset val="2"/>
    </font>
    <font>
      <b/>
      <u/>
      <sz val="20"/>
      <name val="Comic Sans MS"/>
      <family val="4"/>
    </font>
    <font>
      <b/>
      <u/>
      <sz val="22"/>
      <color indexed="12"/>
      <name val="Comic Sans MS"/>
      <family val="4"/>
    </font>
    <font>
      <b/>
      <sz val="18"/>
      <color indexed="10"/>
      <name val="Wingdings"/>
      <charset val="2"/>
    </font>
    <font>
      <b/>
      <sz val="8"/>
      <color indexed="12"/>
      <name val="Tahoma"/>
      <family val="2"/>
    </font>
    <font>
      <sz val="6"/>
      <name val="Comic Sans MS"/>
      <family val="4"/>
    </font>
    <font>
      <b/>
      <u/>
      <sz val="22"/>
      <color indexed="46"/>
      <name val="Comic Sans MS"/>
      <family val="4"/>
    </font>
    <font>
      <sz val="12"/>
      <name val="Comic Sans MS"/>
      <family val="4"/>
    </font>
    <font>
      <b/>
      <sz val="36"/>
      <name val="Comic Sans MS"/>
      <family val="4"/>
    </font>
    <font>
      <b/>
      <sz val="12"/>
      <name val="Comic Sans MS"/>
      <charset val="161"/>
    </font>
    <font>
      <sz val="190"/>
      <color indexed="13"/>
      <name val="Comic Sans MS"/>
      <family val="4"/>
    </font>
    <font>
      <sz val="10"/>
      <name val="Comic Sans MS"/>
      <family val="4"/>
    </font>
    <font>
      <sz val="10"/>
      <color indexed="42"/>
      <name val="Comic Sans MS"/>
      <family val="4"/>
    </font>
    <font>
      <sz val="10"/>
      <color indexed="11"/>
      <name val="Comic Sans MS"/>
      <family val="4"/>
    </font>
    <font>
      <sz val="6"/>
      <color indexed="42"/>
      <name val="Comic Sans MS"/>
      <family val="4"/>
    </font>
    <font>
      <b/>
      <sz val="22"/>
      <color indexed="12"/>
      <name val="Wingdings"/>
      <charset val="2"/>
    </font>
    <font>
      <b/>
      <sz val="36"/>
      <color indexed="10"/>
      <name val="Wingdings"/>
      <charset val="2"/>
    </font>
    <font>
      <b/>
      <sz val="24"/>
      <color indexed="12"/>
      <name val="Wingdings"/>
      <charset val="2"/>
    </font>
    <font>
      <b/>
      <u/>
      <sz val="14"/>
      <color indexed="12"/>
      <name val="Comic Sans MS"/>
      <family val="4"/>
      <charset val="161"/>
    </font>
    <font>
      <sz val="22"/>
      <name val="Comic Sans MS"/>
      <family val="4"/>
    </font>
    <font>
      <sz val="24"/>
      <name val="Comic Sans MS"/>
      <family val="4"/>
      <charset val="161"/>
    </font>
    <font>
      <sz val="18"/>
      <name val="Comic Sans MS"/>
      <family val="4"/>
      <charset val="161"/>
    </font>
    <font>
      <b/>
      <sz val="18"/>
      <name val="Comic Sans MS"/>
      <family val="4"/>
      <charset val="161"/>
    </font>
    <font>
      <b/>
      <sz val="18"/>
      <color indexed="10"/>
      <name val="Comic Sans MS"/>
      <family val="4"/>
      <charset val="161"/>
    </font>
    <font>
      <b/>
      <sz val="18"/>
      <color indexed="12"/>
      <name val="Comic Sans MS"/>
      <family val="4"/>
      <charset val="161"/>
    </font>
    <font>
      <b/>
      <u/>
      <sz val="18"/>
      <color indexed="10"/>
      <name val="Comic Sans MS"/>
      <family val="4"/>
      <charset val="161"/>
    </font>
    <font>
      <u/>
      <sz val="18"/>
      <name val="Comic Sans MS"/>
      <family val="4"/>
      <charset val="161"/>
    </font>
    <font>
      <b/>
      <sz val="26"/>
      <color indexed="81"/>
      <name val="Tahoma"/>
      <family val="2"/>
      <charset val="161"/>
    </font>
    <font>
      <sz val="26"/>
      <color indexed="81"/>
      <name val="Tahoma"/>
      <family val="2"/>
      <charset val="161"/>
    </font>
    <font>
      <b/>
      <u/>
      <sz val="18"/>
      <color indexed="12"/>
      <name val="Comic Sans MS"/>
      <family val="4"/>
      <charset val="161"/>
    </font>
    <font>
      <sz val="11"/>
      <name val="Comic Sans MS"/>
      <family val="4"/>
      <charset val="161"/>
    </font>
    <font>
      <b/>
      <u/>
      <sz val="16"/>
      <name val="Comic Sans MS"/>
      <family val="4"/>
      <charset val="161"/>
    </font>
    <font>
      <b/>
      <u/>
      <sz val="16"/>
      <color rgb="FF0000CC"/>
      <name val="Comic Sans MS"/>
      <family val="4"/>
    </font>
    <font>
      <b/>
      <u/>
      <sz val="14"/>
      <color rgb="FF0000CC"/>
      <name val="Comic Sans MS"/>
      <family val="4"/>
    </font>
    <font>
      <sz val="24"/>
      <name val="Calibri"/>
      <family val="2"/>
      <charset val="161"/>
    </font>
  </fonts>
  <fills count="3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gray0625">
        <fgColor indexed="13"/>
        <bgColor indexed="40"/>
      </patternFill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gray0625">
        <fgColor indexed="10"/>
        <bgColor indexed="13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gray0625">
        <bgColor indexed="41"/>
      </patternFill>
    </fill>
    <fill>
      <patternFill patternType="gray0625">
        <fgColor indexed="11"/>
        <bgColor indexed="51"/>
      </patternFill>
    </fill>
    <fill>
      <patternFill patternType="solid">
        <fgColor indexed="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3"/>
        <bgColor indexed="11"/>
      </patternFill>
    </fill>
    <fill>
      <patternFill patternType="gray0625">
        <fgColor indexed="13"/>
        <bgColor indexed="29"/>
      </patternFill>
    </fill>
    <fill>
      <patternFill patternType="gray0625">
        <fgColor indexed="10"/>
        <bgColor indexed="11"/>
      </patternFill>
    </fill>
    <fill>
      <patternFill patternType="gray0625">
        <fgColor indexed="51"/>
        <bgColor indexed="46"/>
      </patternFill>
    </fill>
    <fill>
      <patternFill patternType="gray0625">
        <fgColor indexed="11"/>
        <bgColor indexed="47"/>
      </patternFill>
    </fill>
    <fill>
      <patternFill patternType="gray0625">
        <fgColor indexed="42"/>
        <bgColor indexed="42"/>
      </patternFill>
    </fill>
    <fill>
      <patternFill patternType="gray0625">
        <fgColor indexed="10"/>
        <bgColor indexed="34"/>
      </patternFill>
    </fill>
    <fill>
      <patternFill patternType="gray0625">
        <fgColor indexed="13"/>
        <bgColor indexed="14"/>
      </patternFill>
    </fill>
    <fill>
      <patternFill patternType="gray0625">
        <fgColor indexed="51"/>
        <bgColor indexed="14"/>
      </patternFill>
    </fill>
    <fill>
      <patternFill patternType="gray0625">
        <fgColor indexed="11"/>
        <bgColor indexed="45"/>
      </patternFill>
    </fill>
    <fill>
      <patternFill patternType="gray0625">
        <fgColor indexed="13"/>
        <bgColor indexed="42"/>
      </patternFill>
    </fill>
    <fill>
      <patternFill patternType="solid">
        <fgColor indexed="52"/>
        <bgColor indexed="64"/>
      </patternFill>
    </fill>
    <fill>
      <patternFill patternType="gray0625">
        <fgColor indexed="15"/>
        <bgColor indexed="11"/>
      </patternFill>
    </fill>
    <fill>
      <patternFill patternType="gray0625">
        <fgColor indexed="43"/>
        <bgColor indexed="40"/>
      </patternFill>
    </fill>
    <fill>
      <patternFill patternType="gray0625">
        <fgColor indexed="43"/>
        <bgColor indexed="51"/>
      </patternFill>
    </fill>
    <fill>
      <patternFill patternType="gray0625">
        <fgColor indexed="43"/>
        <bgColor indexed="11"/>
      </patternFill>
    </fill>
    <fill>
      <patternFill patternType="gray0625">
        <fgColor indexed="15"/>
        <bgColor indexed="51"/>
      </patternFill>
    </fill>
    <fill>
      <patternFill patternType="gray0625">
        <fgColor indexed="40"/>
        <bgColor indexed="51"/>
      </patternFill>
    </fill>
    <fill>
      <patternFill patternType="solid">
        <fgColor rgb="FFFFFFCC"/>
        <bgColor indexed="64"/>
      </patternFill>
    </fill>
    <fill>
      <patternFill patternType="gray125">
        <fgColor rgb="FFFF0000"/>
        <bgColor rgb="FFFFFF00"/>
      </patternFill>
    </fill>
  </fills>
  <borders count="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 diagonalDown="1"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 style="thick">
        <color indexed="64"/>
      </diagonal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13"/>
      </left>
      <right style="medium">
        <color indexed="13"/>
      </right>
      <top style="medium">
        <color indexed="13"/>
      </top>
      <bottom style="thick">
        <color indexed="64"/>
      </bottom>
      <diagonal/>
    </border>
    <border>
      <left style="medium">
        <color indexed="13"/>
      </left>
      <right style="medium">
        <color indexed="13"/>
      </right>
      <top style="thick">
        <color indexed="64"/>
      </top>
      <bottom style="medium">
        <color indexed="13"/>
      </bottom>
      <diagonal/>
    </border>
    <border>
      <left style="medium">
        <color indexed="52"/>
      </left>
      <right style="medium">
        <color indexed="52"/>
      </right>
      <top style="medium">
        <color indexed="52"/>
      </top>
      <bottom style="thick">
        <color indexed="64"/>
      </bottom>
      <diagonal/>
    </border>
    <border>
      <left style="medium">
        <color indexed="52"/>
      </left>
      <right style="medium">
        <color indexed="52"/>
      </right>
      <top style="thick">
        <color indexed="64"/>
      </top>
      <bottom style="medium">
        <color indexed="52"/>
      </bottom>
      <diagonal/>
    </border>
    <border>
      <left style="medium">
        <color indexed="52"/>
      </left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 style="medium">
        <color indexed="52"/>
      </right>
      <top/>
      <bottom style="medium">
        <color indexed="52"/>
      </bottom>
      <diagonal/>
    </border>
    <border>
      <left style="medium">
        <color indexed="13"/>
      </left>
      <right style="medium">
        <color indexed="13"/>
      </right>
      <top style="medium">
        <color indexed="13"/>
      </top>
      <bottom/>
      <diagonal/>
    </border>
    <border>
      <left style="medium">
        <color indexed="13"/>
      </left>
      <right style="medium">
        <color indexed="13"/>
      </right>
      <top/>
      <bottom style="medium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 style="thin">
        <color indexed="13"/>
      </right>
      <top/>
      <bottom style="thin">
        <color indexed="13"/>
      </bottom>
      <diagonal/>
    </border>
  </borders>
  <cellStyleXfs count="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</cellStyleXfs>
  <cellXfs count="313">
    <xf numFmtId="0" fontId="0" fillId="0" borderId="0" xfId="0"/>
    <xf numFmtId="0" fontId="6" fillId="0" borderId="0" xfId="0" applyFont="1"/>
    <xf numFmtId="0" fontId="0" fillId="2" borderId="0" xfId="0" applyFill="1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2" fillId="4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8" fillId="6" borderId="0" xfId="0" applyFont="1" applyFill="1" applyProtection="1">
      <protection hidden="1"/>
    </xf>
    <xf numFmtId="0" fontId="7" fillId="6" borderId="0" xfId="0" applyFont="1" applyFill="1" applyAlignment="1" applyProtection="1">
      <alignment horizontal="center" vertical="center"/>
      <protection hidden="1"/>
    </xf>
    <xf numFmtId="0" fontId="6" fillId="6" borderId="0" xfId="0" applyFont="1" applyFill="1" applyProtection="1">
      <protection hidden="1"/>
    </xf>
    <xf numFmtId="0" fontId="12" fillId="6" borderId="0" xfId="0" applyFont="1" applyFill="1" applyProtection="1">
      <protection hidden="1"/>
    </xf>
    <xf numFmtId="0" fontId="1" fillId="6" borderId="0" xfId="0" applyFont="1" applyFill="1" applyProtection="1">
      <protection hidden="1"/>
    </xf>
    <xf numFmtId="0" fontId="10" fillId="6" borderId="0" xfId="0" applyFont="1" applyFill="1" applyAlignment="1" applyProtection="1">
      <alignment horizontal="center" vertical="center"/>
      <protection hidden="1"/>
    </xf>
    <xf numFmtId="0" fontId="4" fillId="6" borderId="0" xfId="0" applyFont="1" applyFill="1" applyProtection="1">
      <protection hidden="1"/>
    </xf>
    <xf numFmtId="0" fontId="0" fillId="10" borderId="0" xfId="0" applyFill="1" applyProtection="1">
      <protection hidden="1"/>
    </xf>
    <xf numFmtId="0" fontId="0" fillId="11" borderId="0" xfId="0" applyFill="1" applyProtection="1">
      <protection hidden="1"/>
    </xf>
    <xf numFmtId="0" fontId="0" fillId="3" borderId="0" xfId="0" applyFill="1" applyProtection="1">
      <protection hidden="1"/>
    </xf>
    <xf numFmtId="0" fontId="0" fillId="12" borderId="0" xfId="0" applyFill="1" applyProtection="1">
      <protection hidden="1"/>
    </xf>
    <xf numFmtId="0" fontId="2" fillId="4" borderId="0" xfId="0" applyFont="1" applyFill="1" applyAlignment="1" applyProtection="1">
      <alignment vertical="center"/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0" fontId="19" fillId="6" borderId="0" xfId="0" applyFont="1" applyFill="1" applyProtection="1">
      <protection hidden="1"/>
    </xf>
    <xf numFmtId="0" fontId="21" fillId="6" borderId="0" xfId="0" applyFont="1" applyFill="1" applyProtection="1">
      <protection hidden="1"/>
    </xf>
    <xf numFmtId="0" fontId="20" fillId="6" borderId="0" xfId="0" applyFont="1" applyFill="1" applyAlignment="1" applyProtection="1">
      <alignment vertical="top"/>
      <protection hidden="1"/>
    </xf>
    <xf numFmtId="0" fontId="23" fillId="6" borderId="0" xfId="0" applyFont="1" applyFill="1" applyProtection="1">
      <protection hidden="1"/>
    </xf>
    <xf numFmtId="0" fontId="14" fillId="6" borderId="0" xfId="0" applyFont="1" applyFill="1" applyProtection="1">
      <protection hidden="1"/>
    </xf>
    <xf numFmtId="0" fontId="13" fillId="6" borderId="0" xfId="0" applyFont="1" applyFill="1" applyProtection="1">
      <protection hidden="1"/>
    </xf>
    <xf numFmtId="0" fontId="25" fillId="5" borderId="0" xfId="0" applyFont="1" applyFill="1" applyProtection="1">
      <protection hidden="1"/>
    </xf>
    <xf numFmtId="0" fontId="1" fillId="5" borderId="0" xfId="0" applyFont="1" applyFill="1" applyAlignment="1" applyProtection="1">
      <alignment horizontal="center" vertical="center"/>
      <protection hidden="1"/>
    </xf>
    <xf numFmtId="0" fontId="28" fillId="6" borderId="0" xfId="0" applyFont="1" applyFill="1" applyProtection="1">
      <protection hidden="1"/>
    </xf>
    <xf numFmtId="0" fontId="0" fillId="14" borderId="0" xfId="0" applyFill="1" applyProtection="1">
      <protection hidden="1"/>
    </xf>
    <xf numFmtId="0" fontId="4" fillId="14" borderId="0" xfId="0" applyFont="1" applyFill="1" applyProtection="1"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16" fillId="12" borderId="0" xfId="0" applyFont="1" applyFill="1" applyProtection="1">
      <protection hidden="1"/>
    </xf>
    <xf numFmtId="0" fontId="23" fillId="12" borderId="0" xfId="0" applyFont="1" applyFill="1" applyProtection="1">
      <protection hidden="1"/>
    </xf>
    <xf numFmtId="0" fontId="30" fillId="12" borderId="0" xfId="0" applyFont="1" applyFill="1" applyProtection="1">
      <protection hidden="1"/>
    </xf>
    <xf numFmtId="0" fontId="0" fillId="8" borderId="0" xfId="0" applyFill="1"/>
    <xf numFmtId="0" fontId="6" fillId="8" borderId="0" xfId="0" applyFont="1" applyFill="1"/>
    <xf numFmtId="0" fontId="23" fillId="12" borderId="0" xfId="0" applyFont="1" applyFill="1"/>
    <xf numFmtId="0" fontId="0" fillId="15" borderId="0" xfId="0" applyFill="1" applyProtection="1">
      <protection hidden="1"/>
    </xf>
    <xf numFmtId="0" fontId="11" fillId="3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8" fillId="3" borderId="0" xfId="0" applyFont="1" applyFill="1" applyAlignment="1" applyProtection="1">
      <alignment horizontal="center" vertical="center"/>
      <protection hidden="1"/>
    </xf>
    <xf numFmtId="0" fontId="33" fillId="3" borderId="0" xfId="0" applyFont="1" applyFill="1" applyAlignment="1" applyProtection="1">
      <alignment horizontal="center" vertical="center"/>
      <protection hidden="1"/>
    </xf>
    <xf numFmtId="0" fontId="28" fillId="3" borderId="3" xfId="0" applyFont="1" applyFill="1" applyBorder="1" applyAlignment="1" applyProtection="1">
      <alignment horizontal="center" vertical="center"/>
      <protection hidden="1"/>
    </xf>
    <xf numFmtId="0" fontId="28" fillId="3" borderId="0" xfId="0" applyFont="1" applyFill="1" applyBorder="1" applyAlignment="1" applyProtection="1">
      <alignment horizontal="center" vertical="center"/>
      <protection hidden="1"/>
    </xf>
    <xf numFmtId="0" fontId="34" fillId="3" borderId="0" xfId="0" applyFont="1" applyFill="1" applyAlignment="1" applyProtection="1">
      <alignment horizontal="center" vertical="center"/>
      <protection hidden="1"/>
    </xf>
    <xf numFmtId="0" fontId="11" fillId="3" borderId="0" xfId="0" applyFont="1" applyFill="1" applyAlignment="1" applyProtection="1">
      <alignment horizontal="center" vertical="center"/>
      <protection hidden="1"/>
    </xf>
    <xf numFmtId="0" fontId="32" fillId="16" borderId="0" xfId="0" applyFont="1" applyFill="1" applyAlignment="1" applyProtection="1">
      <alignment horizontal="center"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8" fillId="6" borderId="0" xfId="0" applyFont="1" applyFill="1" applyAlignment="1" applyProtection="1">
      <alignment horizontal="center" vertical="center"/>
      <protection locked="0"/>
    </xf>
    <xf numFmtId="0" fontId="28" fillId="6" borderId="3" xfId="0" applyFont="1" applyFill="1" applyBorder="1" applyAlignment="1" applyProtection="1">
      <alignment horizontal="center" vertical="center"/>
      <protection locked="0"/>
    </xf>
    <xf numFmtId="0" fontId="11" fillId="6" borderId="0" xfId="0" applyFont="1" applyFill="1" applyAlignment="1" applyProtection="1">
      <alignment horizontal="center" vertical="center"/>
      <protection locked="0"/>
    </xf>
    <xf numFmtId="0" fontId="36" fillId="3" borderId="0" xfId="0" applyFont="1" applyFill="1" applyAlignment="1" applyProtection="1">
      <alignment horizontal="center" vertical="center"/>
      <protection hidden="1"/>
    </xf>
    <xf numFmtId="0" fontId="36" fillId="3" borderId="0" xfId="0" applyFont="1" applyFill="1" applyProtection="1">
      <protection hidden="1"/>
    </xf>
    <xf numFmtId="0" fontId="4" fillId="3" borderId="0" xfId="0" applyFont="1" applyFill="1" applyProtection="1">
      <protection hidden="1"/>
    </xf>
    <xf numFmtId="0" fontId="4" fillId="4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34" fillId="17" borderId="0" xfId="0" applyFont="1" applyFill="1" applyAlignment="1" applyProtection="1">
      <alignment horizontal="center" vertical="center"/>
      <protection hidden="1"/>
    </xf>
    <xf numFmtId="0" fontId="0" fillId="3" borderId="0" xfId="0" applyFill="1"/>
    <xf numFmtId="0" fontId="21" fillId="12" borderId="0" xfId="1" applyFont="1" applyFill="1" applyAlignment="1" applyProtection="1"/>
    <xf numFmtId="0" fontId="42" fillId="3" borderId="0" xfId="0" applyFont="1" applyFill="1" applyBorder="1" applyAlignment="1" applyProtection="1">
      <alignment horizontal="center" vertical="center"/>
      <protection hidden="1"/>
    </xf>
    <xf numFmtId="0" fontId="40" fillId="3" borderId="0" xfId="0" applyFont="1" applyFill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center" vertical="center"/>
      <protection hidden="1"/>
    </xf>
    <xf numFmtId="0" fontId="41" fillId="3" borderId="0" xfId="0" applyFont="1" applyFill="1" applyAlignment="1" applyProtection="1">
      <alignment horizontal="center" vertical="center"/>
      <protection hidden="1"/>
    </xf>
    <xf numFmtId="0" fontId="40" fillId="3" borderId="0" xfId="0" applyFont="1" applyFill="1" applyProtection="1">
      <protection hidden="1"/>
    </xf>
    <xf numFmtId="0" fontId="44" fillId="3" borderId="0" xfId="0" applyFont="1" applyFill="1" applyAlignment="1" applyProtection="1">
      <alignment horizontal="center" vertical="center"/>
      <protection hidden="1"/>
    </xf>
    <xf numFmtId="0" fontId="11" fillId="3" borderId="0" xfId="0" applyFont="1" applyFill="1" applyAlignment="1" applyProtection="1">
      <alignment horizontal="center" vertical="center" wrapText="1"/>
      <protection hidden="1"/>
    </xf>
    <xf numFmtId="0" fontId="43" fillId="6" borderId="0" xfId="0" applyFont="1" applyFill="1" applyBorder="1" applyAlignment="1" applyProtection="1">
      <alignment horizontal="center" vertical="center"/>
      <protection locked="0"/>
    </xf>
    <xf numFmtId="0" fontId="46" fillId="3" borderId="0" xfId="0" applyFont="1" applyFill="1" applyAlignment="1" applyProtection="1">
      <alignment horizontal="center" vertical="center"/>
      <protection hidden="1"/>
    </xf>
    <xf numFmtId="0" fontId="28" fillId="2" borderId="0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Protection="1">
      <protection hidden="1"/>
    </xf>
    <xf numFmtId="0" fontId="42" fillId="2" borderId="0" xfId="0" applyFont="1" applyFill="1" applyBorder="1" applyAlignment="1" applyProtection="1">
      <alignment horizontal="center" vertical="center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0" fontId="21" fillId="20" borderId="0" xfId="1" applyFont="1" applyFill="1" applyAlignment="1" applyProtection="1">
      <protection hidden="1"/>
    </xf>
    <xf numFmtId="0" fontId="34" fillId="2" borderId="0" xfId="0" applyFont="1" applyFill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center" vertical="center"/>
      <protection locked="0"/>
    </xf>
    <xf numFmtId="0" fontId="21" fillId="21" borderId="0" xfId="1" applyFont="1" applyFill="1" applyAlignment="1" applyProtection="1">
      <protection hidden="1"/>
    </xf>
    <xf numFmtId="0" fontId="45" fillId="3" borderId="0" xfId="0" applyFont="1" applyFill="1" applyAlignment="1" applyProtection="1">
      <alignment horizontal="center" vertical="center"/>
      <protection hidden="1"/>
    </xf>
    <xf numFmtId="0" fontId="45" fillId="2" borderId="0" xfId="0" applyFont="1" applyFill="1" applyAlignment="1" applyProtection="1">
      <alignment horizontal="center" vertical="center"/>
      <protection hidden="1"/>
    </xf>
    <xf numFmtId="0" fontId="46" fillId="2" borderId="0" xfId="0" applyFont="1" applyFill="1" applyAlignment="1" applyProtection="1">
      <alignment horizontal="center" vertical="center"/>
      <protection hidden="1"/>
    </xf>
    <xf numFmtId="0" fontId="36" fillId="2" borderId="0" xfId="0" applyFont="1" applyFill="1" applyAlignment="1" applyProtection="1">
      <alignment horizontal="center" vertical="center"/>
      <protection hidden="1"/>
    </xf>
    <xf numFmtId="0" fontId="36" fillId="2" borderId="0" xfId="0" applyFont="1" applyFill="1" applyProtection="1">
      <protection hidden="1"/>
    </xf>
    <xf numFmtId="0" fontId="22" fillId="5" borderId="0" xfId="0" applyFont="1" applyFill="1" applyAlignment="1" applyProtection="1">
      <alignment horizontal="center" vertical="center"/>
      <protection locked="0"/>
    </xf>
    <xf numFmtId="0" fontId="21" fillId="22" borderId="0" xfId="1" applyFont="1" applyFill="1" applyAlignment="1" applyProtection="1">
      <protection hidden="1"/>
    </xf>
    <xf numFmtId="0" fontId="11" fillId="5" borderId="0" xfId="0" applyFont="1" applyFill="1" applyAlignment="1" applyProtection="1">
      <alignment horizontal="center" vertical="center"/>
      <protection locked="0"/>
    </xf>
    <xf numFmtId="0" fontId="21" fillId="23" borderId="0" xfId="1" applyFont="1" applyFill="1" applyAlignment="1" applyProtection="1"/>
    <xf numFmtId="0" fontId="50" fillId="6" borderId="0" xfId="0" applyFont="1" applyFill="1" applyAlignment="1" applyProtection="1">
      <alignment horizontal="center" vertical="center"/>
      <protection hidden="1"/>
    </xf>
    <xf numFmtId="0" fontId="51" fillId="6" borderId="0" xfId="0" applyFont="1" applyFill="1" applyAlignment="1" applyProtection="1">
      <alignment horizontal="center" vertical="center"/>
      <protection hidden="1"/>
    </xf>
    <xf numFmtId="0" fontId="50" fillId="6" borderId="3" xfId="0" applyFont="1" applyFill="1" applyBorder="1" applyAlignment="1" applyProtection="1">
      <alignment horizontal="center" vertical="center"/>
      <protection hidden="1"/>
    </xf>
    <xf numFmtId="0" fontId="24" fillId="6" borderId="0" xfId="0" applyFont="1" applyFill="1" applyAlignment="1" applyProtection="1">
      <alignment horizontal="right" vertical="center"/>
      <protection hidden="1"/>
    </xf>
    <xf numFmtId="0" fontId="14" fillId="6" borderId="0" xfId="0" applyFont="1" applyFill="1" applyAlignment="1" applyProtection="1">
      <alignment horizontal="right" vertical="center"/>
      <protection hidden="1"/>
    </xf>
    <xf numFmtId="0" fontId="24" fillId="6" borderId="0" xfId="0" applyFont="1" applyFill="1" applyProtection="1">
      <protection hidden="1"/>
    </xf>
    <xf numFmtId="0" fontId="22" fillId="2" borderId="2" xfId="0" applyFont="1" applyFill="1" applyBorder="1" applyAlignment="1" applyProtection="1">
      <alignment horizontal="center" vertical="center"/>
      <protection hidden="1"/>
    </xf>
    <xf numFmtId="0" fontId="52" fillId="6" borderId="3" xfId="0" applyFont="1" applyFill="1" applyBorder="1" applyAlignment="1" applyProtection="1">
      <alignment horizontal="center" vertical="center"/>
      <protection hidden="1"/>
    </xf>
    <xf numFmtId="0" fontId="52" fillId="6" borderId="0" xfId="0" applyFont="1" applyFill="1" applyAlignment="1" applyProtection="1">
      <alignment horizontal="center" vertical="center"/>
      <protection hidden="1"/>
    </xf>
    <xf numFmtId="0" fontId="29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5" fillId="24" borderId="0" xfId="0" applyFont="1" applyFill="1" applyAlignment="1" applyProtection="1">
      <alignment horizontal="center" vertical="center"/>
      <protection hidden="1"/>
    </xf>
    <xf numFmtId="0" fontId="52" fillId="2" borderId="0" xfId="0" applyFont="1" applyFill="1" applyAlignment="1" applyProtection="1">
      <alignment horizontal="center" vertical="center"/>
      <protection locked="0"/>
    </xf>
    <xf numFmtId="0" fontId="52" fillId="2" borderId="3" xfId="0" applyFont="1" applyFill="1" applyBorder="1" applyAlignment="1" applyProtection="1">
      <alignment horizontal="center" vertical="center"/>
      <protection locked="0"/>
    </xf>
    <xf numFmtId="0" fontId="44" fillId="6" borderId="0" xfId="0" applyFont="1" applyFill="1" applyProtection="1">
      <protection hidden="1"/>
    </xf>
    <xf numFmtId="0" fontId="47" fillId="6" borderId="0" xfId="0" applyFont="1" applyFill="1" applyProtection="1"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56" fillId="6" borderId="0" xfId="0" applyFont="1" applyFill="1" applyAlignment="1" applyProtection="1">
      <alignment horizontal="center"/>
      <protection hidden="1"/>
    </xf>
    <xf numFmtId="0" fontId="56" fillId="6" borderId="0" xfId="0" applyFont="1" applyFill="1" applyAlignment="1" applyProtection="1">
      <alignment horizontal="center" vertical="top"/>
      <protection hidden="1"/>
    </xf>
    <xf numFmtId="0" fontId="50" fillId="6" borderId="0" xfId="0" applyFont="1" applyFill="1" applyAlignment="1" applyProtection="1">
      <alignment horizontal="right" vertical="center"/>
      <protection hidden="1"/>
    </xf>
    <xf numFmtId="0" fontId="0" fillId="14" borderId="0" xfId="0" applyFill="1" applyAlignment="1" applyProtection="1">
      <alignment horizontal="right"/>
      <protection hidden="1"/>
    </xf>
    <xf numFmtId="0" fontId="22" fillId="12" borderId="2" xfId="0" applyFont="1" applyFill="1" applyBorder="1" applyAlignment="1" applyProtection="1">
      <alignment horizontal="center" vertical="center"/>
      <protection locked="0"/>
    </xf>
    <xf numFmtId="0" fontId="57" fillId="14" borderId="0" xfId="0" applyFont="1" applyFill="1" applyProtection="1">
      <protection hidden="1"/>
    </xf>
    <xf numFmtId="0" fontId="25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60" fillId="6" borderId="0" xfId="0" applyFont="1" applyFill="1" applyAlignment="1" applyProtection="1">
      <alignment vertical="top"/>
      <protection hidden="1"/>
    </xf>
    <xf numFmtId="0" fontId="58" fillId="14" borderId="0" xfId="0" applyFont="1" applyFill="1" applyProtection="1">
      <protection hidden="1"/>
    </xf>
    <xf numFmtId="0" fontId="11" fillId="6" borderId="0" xfId="0" applyFont="1" applyFill="1" applyProtection="1">
      <protection hidden="1"/>
    </xf>
    <xf numFmtId="0" fontId="62" fillId="6" borderId="0" xfId="0" applyFont="1" applyFill="1" applyProtection="1">
      <protection hidden="1"/>
    </xf>
    <xf numFmtId="0" fontId="49" fillId="12" borderId="0" xfId="1" applyFont="1" applyFill="1" applyAlignment="1" applyProtection="1"/>
    <xf numFmtId="0" fontId="64" fillId="3" borderId="0" xfId="0" applyFont="1" applyFill="1"/>
    <xf numFmtId="0" fontId="9" fillId="3" borderId="0" xfId="0" applyFont="1" applyFill="1"/>
    <xf numFmtId="0" fontId="2" fillId="3" borderId="0" xfId="0" applyFont="1" applyFill="1"/>
    <xf numFmtId="0" fontId="15" fillId="3" borderId="0" xfId="0" applyFont="1" applyFill="1"/>
    <xf numFmtId="0" fontId="2" fillId="9" borderId="4" xfId="0" applyFont="1" applyFill="1" applyBorder="1"/>
    <xf numFmtId="0" fontId="2" fillId="9" borderId="5" xfId="0" applyFont="1" applyFill="1" applyBorder="1"/>
    <xf numFmtId="0" fontId="66" fillId="3" borderId="0" xfId="0" applyFont="1" applyFill="1" applyAlignment="1" applyProtection="1">
      <alignment horizontal="center" vertical="center"/>
      <protection hidden="1"/>
    </xf>
    <xf numFmtId="0" fontId="2" fillId="3" borderId="0" xfId="0" applyFont="1" applyFill="1" applyAlignment="1">
      <alignment horizontal="center" vertical="center"/>
    </xf>
    <xf numFmtId="0" fontId="2" fillId="27" borderId="0" xfId="0" applyFont="1" applyFill="1"/>
    <xf numFmtId="0" fontId="4" fillId="3" borderId="0" xfId="0" applyFont="1" applyFill="1"/>
    <xf numFmtId="0" fontId="4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2" fillId="2" borderId="0" xfId="0" applyFont="1" applyFill="1"/>
    <xf numFmtId="0" fontId="2" fillId="28" borderId="0" xfId="0" applyFont="1" applyFill="1"/>
    <xf numFmtId="0" fontId="2" fillId="9" borderId="11" xfId="0" applyFont="1" applyFill="1" applyBorder="1"/>
    <xf numFmtId="0" fontId="2" fillId="9" borderId="12" xfId="0" applyFont="1" applyFill="1" applyBorder="1"/>
    <xf numFmtId="0" fontId="2" fillId="9" borderId="8" xfId="0" applyFont="1" applyFill="1" applyBorder="1"/>
    <xf numFmtId="0" fontId="2" fillId="9" borderId="9" xfId="0" applyFont="1" applyFill="1" applyBorder="1"/>
    <xf numFmtId="0" fontId="48" fillId="29" borderId="0" xfId="1" applyFont="1" applyFill="1" applyAlignment="1" applyProtection="1"/>
    <xf numFmtId="0" fontId="2" fillId="5" borderId="10" xfId="0" applyFont="1" applyFill="1" applyBorder="1"/>
    <xf numFmtId="0" fontId="2" fillId="5" borderId="12" xfId="0" applyFont="1" applyFill="1" applyBorder="1"/>
    <xf numFmtId="0" fontId="2" fillId="5" borderId="13" xfId="0" applyFont="1" applyFill="1" applyBorder="1"/>
    <xf numFmtId="0" fontId="4" fillId="2" borderId="0" xfId="0" applyFont="1" applyFill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8" xfId="0" applyFont="1" applyFill="1" applyBorder="1"/>
    <xf numFmtId="0" fontId="2" fillId="5" borderId="9" xfId="0" applyFont="1" applyFill="1" applyBorder="1"/>
    <xf numFmtId="0" fontId="2" fillId="3" borderId="3" xfId="0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48" fillId="3" borderId="0" xfId="0" applyFont="1" applyFill="1"/>
    <xf numFmtId="0" fontId="65" fillId="3" borderId="0" xfId="0" applyFont="1" applyFill="1"/>
    <xf numFmtId="0" fontId="40" fillId="7" borderId="0" xfId="0" applyFont="1" applyFill="1" applyAlignment="1">
      <alignment horizontal="center" vertical="center"/>
    </xf>
    <xf numFmtId="0" fontId="2" fillId="7" borderId="0" xfId="0" applyFont="1" applyFill="1"/>
    <xf numFmtId="0" fontId="69" fillId="3" borderId="0" xfId="0" applyFont="1" applyFill="1"/>
    <xf numFmtId="0" fontId="61" fillId="3" borderId="0" xfId="0" applyFont="1" applyFill="1"/>
    <xf numFmtId="0" fontId="2" fillId="26" borderId="0" xfId="0" applyFont="1" applyFill="1"/>
    <xf numFmtId="0" fontId="40" fillId="7" borderId="0" xfId="0" applyFont="1" applyFill="1" applyAlignment="1" applyProtection="1">
      <alignment horizontal="center" vertical="center"/>
      <protection hidden="1"/>
    </xf>
    <xf numFmtId="0" fontId="2" fillId="7" borderId="0" xfId="0" applyFont="1" applyFill="1" applyProtection="1">
      <protection hidden="1"/>
    </xf>
    <xf numFmtId="0" fontId="32" fillId="6" borderId="0" xfId="0" applyFont="1" applyFill="1" applyAlignment="1" applyProtection="1">
      <alignment horizontal="center" vertical="center"/>
      <protection locked="0"/>
    </xf>
    <xf numFmtId="0" fontId="72" fillId="15" borderId="0" xfId="0" applyFont="1" applyFill="1" applyProtection="1">
      <protection hidden="1"/>
    </xf>
    <xf numFmtId="0" fontId="72" fillId="3" borderId="0" xfId="0" applyFont="1" applyFill="1" applyProtection="1">
      <protection hidden="1"/>
    </xf>
    <xf numFmtId="0" fontId="32" fillId="3" borderId="3" xfId="0" applyFont="1" applyFill="1" applyBorder="1" applyAlignment="1" applyProtection="1">
      <alignment horizontal="center" vertical="center"/>
      <protection hidden="1"/>
    </xf>
    <xf numFmtId="0" fontId="32" fillId="6" borderId="3" xfId="0" applyFont="1" applyFill="1" applyBorder="1" applyAlignment="1" applyProtection="1">
      <alignment horizontal="center" vertical="center"/>
      <protection locked="0"/>
    </xf>
    <xf numFmtId="0" fontId="72" fillId="0" borderId="0" xfId="0" applyFont="1"/>
    <xf numFmtId="0" fontId="72" fillId="3" borderId="0" xfId="0" applyFont="1" applyFill="1"/>
    <xf numFmtId="0" fontId="72" fillId="3" borderId="3" xfId="0" applyFont="1" applyFill="1" applyBorder="1"/>
    <xf numFmtId="0" fontId="72" fillId="7" borderId="4" xfId="0" applyFont="1" applyFill="1" applyBorder="1"/>
    <xf numFmtId="0" fontId="72" fillId="7" borderId="3" xfId="0" applyFont="1" applyFill="1" applyBorder="1"/>
    <xf numFmtId="0" fontId="72" fillId="7" borderId="5" xfId="0" applyFont="1" applyFill="1" applyBorder="1"/>
    <xf numFmtId="0" fontId="72" fillId="7" borderId="8" xfId="0" applyFont="1" applyFill="1" applyBorder="1"/>
    <xf numFmtId="0" fontId="72" fillId="7" borderId="1" xfId="0" applyFont="1" applyFill="1" applyBorder="1"/>
    <xf numFmtId="0" fontId="72" fillId="7" borderId="9" xfId="0" applyFont="1" applyFill="1" applyBorder="1"/>
    <xf numFmtId="0" fontId="72" fillId="7" borderId="6" xfId="0" applyFont="1" applyFill="1" applyBorder="1"/>
    <xf numFmtId="0" fontId="72" fillId="7" borderId="0" xfId="0" applyFont="1" applyFill="1" applyBorder="1"/>
    <xf numFmtId="0" fontId="72" fillId="3" borderId="6" xfId="0" applyFont="1" applyFill="1" applyBorder="1"/>
    <xf numFmtId="0" fontId="72" fillId="5" borderId="3" xfId="0" applyFont="1" applyFill="1" applyBorder="1"/>
    <xf numFmtId="0" fontId="72" fillId="5" borderId="1" xfId="0" applyFont="1" applyFill="1" applyBorder="1"/>
    <xf numFmtId="0" fontId="1" fillId="3" borderId="0" xfId="0" applyFont="1" applyFill="1"/>
    <xf numFmtId="0" fontId="72" fillId="3" borderId="0" xfId="0" applyFont="1" applyFill="1" applyBorder="1"/>
    <xf numFmtId="0" fontId="72" fillId="13" borderId="5" xfId="0" applyFont="1" applyFill="1" applyBorder="1"/>
    <xf numFmtId="0" fontId="72" fillId="7" borderId="11" xfId="0" applyFont="1" applyFill="1" applyBorder="1"/>
    <xf numFmtId="0" fontId="72" fillId="6" borderId="3" xfId="0" applyFont="1" applyFill="1" applyBorder="1"/>
    <xf numFmtId="0" fontId="72" fillId="6" borderId="1" xfId="0" applyFont="1" applyFill="1" applyBorder="1"/>
    <xf numFmtId="0" fontId="72" fillId="32" borderId="4" xfId="0" applyFont="1" applyFill="1" applyBorder="1"/>
    <xf numFmtId="0" fontId="72" fillId="32" borderId="8" xfId="0" applyFont="1" applyFill="1" applyBorder="1"/>
    <xf numFmtId="0" fontId="72" fillId="32" borderId="11" xfId="0" applyFont="1" applyFill="1" applyBorder="1"/>
    <xf numFmtId="0" fontId="72" fillId="32" borderId="12" xfId="0" applyFont="1" applyFill="1" applyBorder="1"/>
    <xf numFmtId="0" fontId="32" fillId="3" borderId="0" xfId="0" applyFont="1" applyFill="1" applyBorder="1" applyAlignment="1" applyProtection="1">
      <alignment horizontal="center" vertical="center"/>
      <protection hidden="1"/>
    </xf>
    <xf numFmtId="0" fontId="72" fillId="5" borderId="0" xfId="0" applyFont="1" applyFill="1" applyBorder="1"/>
    <xf numFmtId="0" fontId="72" fillId="13" borderId="0" xfId="0" applyFont="1" applyFill="1" applyBorder="1"/>
    <xf numFmtId="0" fontId="72" fillId="13" borderId="3" xfId="0" applyFont="1" applyFill="1" applyBorder="1"/>
    <xf numFmtId="0" fontId="72" fillId="13" borderId="7" xfId="0" applyFont="1" applyFill="1" applyBorder="1"/>
    <xf numFmtId="0" fontId="72" fillId="32" borderId="1" xfId="0" applyFont="1" applyFill="1" applyBorder="1"/>
    <xf numFmtId="0" fontId="72" fillId="7" borderId="7" xfId="0" applyFont="1" applyFill="1" applyBorder="1"/>
    <xf numFmtId="0" fontId="72" fillId="32" borderId="9" xfId="0" applyFont="1" applyFill="1" applyBorder="1"/>
    <xf numFmtId="0" fontId="72" fillId="33" borderId="1" xfId="0" applyFont="1" applyFill="1" applyBorder="1"/>
    <xf numFmtId="0" fontId="72" fillId="34" borderId="1" xfId="0" applyFont="1" applyFill="1" applyBorder="1"/>
    <xf numFmtId="0" fontId="72" fillId="33" borderId="9" xfId="0" applyFont="1" applyFill="1" applyBorder="1"/>
    <xf numFmtId="0" fontId="20" fillId="19" borderId="0" xfId="0" applyFont="1" applyFill="1"/>
    <xf numFmtId="0" fontId="72" fillId="19" borderId="0" xfId="0" applyFont="1" applyFill="1"/>
    <xf numFmtId="0" fontId="32" fillId="3" borderId="0" xfId="0" applyFont="1" applyFill="1"/>
    <xf numFmtId="0" fontId="2" fillId="5" borderId="11" xfId="0" applyFont="1" applyFill="1" applyBorder="1"/>
    <xf numFmtId="0" fontId="0" fillId="0" borderId="0" xfId="0" applyAlignment="1" applyProtection="1">
      <alignment horizontal="center" vertical="center"/>
      <protection hidden="1"/>
    </xf>
    <xf numFmtId="0" fontId="73" fillId="5" borderId="0" xfId="0" applyFont="1" applyFill="1" applyAlignment="1" applyProtection="1">
      <alignment horizontal="center" vertical="center"/>
      <protection hidden="1"/>
    </xf>
    <xf numFmtId="0" fontId="0" fillId="35" borderId="0" xfId="0" applyFill="1" applyProtection="1">
      <protection hidden="1"/>
    </xf>
    <xf numFmtId="165" fontId="0" fillId="6" borderId="0" xfId="0" applyNumberFormat="1" applyFill="1" applyProtection="1">
      <protection hidden="1"/>
    </xf>
    <xf numFmtId="0" fontId="2" fillId="6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68" fillId="6" borderId="0" xfId="0" applyFont="1" applyFill="1" applyProtection="1">
      <protection hidden="1"/>
    </xf>
    <xf numFmtId="0" fontId="5" fillId="18" borderId="1" xfId="0" applyFont="1" applyFill="1" applyBorder="1" applyAlignment="1" applyProtection="1">
      <alignment horizontal="center" vertical="center"/>
      <protection hidden="1"/>
    </xf>
    <xf numFmtId="0" fontId="5" fillId="18" borderId="0" xfId="0" applyFont="1" applyFill="1" applyAlignment="1" applyProtection="1">
      <alignment horizontal="center" vertical="center"/>
      <protection hidden="1"/>
    </xf>
    <xf numFmtId="0" fontId="75" fillId="6" borderId="0" xfId="0" applyFont="1" applyFill="1" applyProtection="1">
      <protection hidden="1"/>
    </xf>
    <xf numFmtId="0" fontId="76" fillId="5" borderId="0" xfId="0" applyFont="1" applyFill="1" applyProtection="1">
      <protection hidden="1"/>
    </xf>
    <xf numFmtId="0" fontId="0" fillId="36" borderId="0" xfId="0" applyFill="1" applyProtection="1">
      <protection hidden="1"/>
    </xf>
    <xf numFmtId="0" fontId="0" fillId="31" borderId="0" xfId="0" applyFill="1" applyProtection="1">
      <protection hidden="1"/>
    </xf>
    <xf numFmtId="164" fontId="0" fillId="6" borderId="0" xfId="0" applyNumberFormat="1" applyFill="1" applyProtection="1">
      <protection hidden="1"/>
    </xf>
    <xf numFmtId="0" fontId="77" fillId="6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63" fillId="6" borderId="0" xfId="0" applyFont="1" applyFill="1" applyAlignment="1" applyProtection="1">
      <alignment horizontal="center" vertical="center"/>
      <protection hidden="1"/>
    </xf>
    <xf numFmtId="0" fontId="70" fillId="30" borderId="0" xfId="0" applyFont="1" applyFill="1" applyProtection="1">
      <protection hidden="1"/>
    </xf>
    <xf numFmtId="0" fontId="70" fillId="6" borderId="0" xfId="0" applyFont="1" applyFill="1" applyAlignment="1" applyProtection="1">
      <alignment horizontal="center" vertical="center"/>
      <protection locked="0"/>
    </xf>
    <xf numFmtId="0" fontId="70" fillId="4" borderId="0" xfId="0" applyFont="1" applyFill="1" applyAlignment="1" applyProtection="1">
      <alignment horizontal="center" vertical="center"/>
      <protection hidden="1"/>
    </xf>
    <xf numFmtId="0" fontId="70" fillId="5" borderId="0" xfId="0" applyFont="1" applyFill="1" applyAlignment="1" applyProtection="1">
      <alignment horizontal="center" vertical="center"/>
      <protection hidden="1"/>
    </xf>
    <xf numFmtId="0" fontId="70" fillId="7" borderId="0" xfId="0" applyFont="1" applyFill="1" applyAlignment="1" applyProtection="1">
      <alignment horizontal="center" vertical="center"/>
      <protection hidden="1"/>
    </xf>
    <xf numFmtId="0" fontId="4" fillId="30" borderId="0" xfId="0" applyFont="1" applyFill="1" applyProtection="1">
      <protection hidden="1"/>
    </xf>
    <xf numFmtId="0" fontId="11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/>
    <xf numFmtId="0" fontId="11" fillId="18" borderId="0" xfId="0" applyFont="1" applyFill="1" applyProtection="1">
      <protection hidden="1"/>
    </xf>
    <xf numFmtId="0" fontId="6" fillId="12" borderId="0" xfId="0" applyFont="1" applyFill="1"/>
    <xf numFmtId="0" fontId="4" fillId="2" borderId="3" xfId="0" applyFont="1" applyFill="1" applyBorder="1" applyAlignment="1" applyProtection="1">
      <alignment horizontal="center"/>
      <protection hidden="1"/>
    </xf>
    <xf numFmtId="0" fontId="5" fillId="18" borderId="1" xfId="0" applyFont="1" applyFill="1" applyBorder="1" applyAlignment="1" applyProtection="1">
      <alignment horizontal="center" vertical="center"/>
      <protection locked="0"/>
    </xf>
    <xf numFmtId="0" fontId="5" fillId="18" borderId="0" xfId="0" applyFont="1" applyFill="1" applyAlignment="1" applyProtection="1">
      <alignment horizontal="center" vertical="center"/>
      <protection locked="0"/>
    </xf>
    <xf numFmtId="0" fontId="74" fillId="6" borderId="0" xfId="0" applyFont="1" applyFill="1" applyProtection="1">
      <protection hidden="1"/>
    </xf>
    <xf numFmtId="0" fontId="74" fillId="9" borderId="10" xfId="0" applyFont="1" applyFill="1" applyBorder="1" applyProtection="1">
      <protection hidden="1"/>
    </xf>
    <xf numFmtId="0" fontId="74" fillId="7" borderId="10" xfId="0" applyFont="1" applyFill="1" applyBorder="1" applyProtection="1">
      <protection hidden="1"/>
    </xf>
    <xf numFmtId="0" fontId="17" fillId="6" borderId="0" xfId="0" applyFont="1" applyFill="1" applyProtection="1">
      <protection hidden="1"/>
    </xf>
    <xf numFmtId="0" fontId="80" fillId="6" borderId="0" xfId="0" applyFont="1" applyFill="1" applyAlignment="1" applyProtection="1">
      <alignment horizontal="center" vertical="center"/>
      <protection hidden="1"/>
    </xf>
    <xf numFmtId="0" fontId="78" fillId="6" borderId="0" xfId="0" applyFont="1" applyFill="1" applyAlignment="1" applyProtection="1">
      <alignment horizontal="center"/>
      <protection hidden="1"/>
    </xf>
    <xf numFmtId="0" fontId="74" fillId="9" borderId="14" xfId="0" applyFont="1" applyFill="1" applyBorder="1" applyProtection="1">
      <protection hidden="1"/>
    </xf>
    <xf numFmtId="0" fontId="74" fillId="9" borderId="15" xfId="0" applyFont="1" applyFill="1" applyBorder="1" applyProtection="1">
      <protection hidden="1"/>
    </xf>
    <xf numFmtId="0" fontId="74" fillId="9" borderId="16" xfId="0" applyFont="1" applyFill="1" applyBorder="1" applyProtection="1">
      <protection hidden="1"/>
    </xf>
    <xf numFmtId="0" fontId="4" fillId="2" borderId="1" xfId="0" applyFont="1" applyFill="1" applyBorder="1" applyAlignment="1" applyProtection="1">
      <alignment horizont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 applyProtection="1">
      <alignment horizontal="center" vertical="center"/>
      <protection hidden="1"/>
    </xf>
    <xf numFmtId="0" fontId="74" fillId="18" borderId="0" xfId="0" applyFont="1" applyFill="1" applyProtection="1">
      <protection hidden="1"/>
    </xf>
    <xf numFmtId="0" fontId="4" fillId="2" borderId="1" xfId="0" applyFont="1" applyFill="1" applyBorder="1" applyAlignment="1" applyProtection="1">
      <alignment horizontal="center"/>
      <protection locked="0"/>
    </xf>
    <xf numFmtId="0" fontId="4" fillId="2" borderId="3" xfId="0" applyFont="1" applyFill="1" applyBorder="1" applyAlignment="1" applyProtection="1">
      <alignment horizontal="center"/>
      <protection locked="0"/>
    </xf>
    <xf numFmtId="0" fontId="4" fillId="2" borderId="17" xfId="0" applyFont="1" applyFill="1" applyBorder="1" applyAlignment="1" applyProtection="1">
      <alignment horizontal="center" vertical="center"/>
      <protection locked="0"/>
    </xf>
    <xf numFmtId="0" fontId="4" fillId="2" borderId="18" xfId="0" applyFont="1" applyFill="1" applyBorder="1" applyAlignment="1" applyProtection="1">
      <alignment horizontal="center" vertical="center"/>
      <protection locked="0"/>
    </xf>
    <xf numFmtId="0" fontId="4" fillId="2" borderId="19" xfId="0" applyFont="1" applyFill="1" applyBorder="1" applyAlignment="1" applyProtection="1">
      <alignment horizontal="center" vertical="center"/>
      <protection locked="0"/>
    </xf>
    <xf numFmtId="0" fontId="4" fillId="2" borderId="20" xfId="0" applyFont="1" applyFill="1" applyBorder="1" applyAlignment="1" applyProtection="1">
      <alignment horizontal="center" vertical="center"/>
      <protection locked="0"/>
    </xf>
    <xf numFmtId="0" fontId="74" fillId="7" borderId="11" xfId="0" applyFont="1" applyFill="1" applyBorder="1" applyProtection="1">
      <protection hidden="1"/>
    </xf>
    <xf numFmtId="0" fontId="6" fillId="30" borderId="0" xfId="0" applyFont="1" applyFill="1" applyProtection="1">
      <protection hidden="1"/>
    </xf>
    <xf numFmtId="0" fontId="82" fillId="30" borderId="0" xfId="0" applyFont="1" applyFill="1" applyProtection="1">
      <protection hidden="1"/>
    </xf>
    <xf numFmtId="0" fontId="82" fillId="7" borderId="0" xfId="0" applyFont="1" applyFill="1" applyAlignment="1" applyProtection="1">
      <alignment horizontal="center" vertical="center"/>
      <protection hidden="1"/>
    </xf>
    <xf numFmtId="0" fontId="83" fillId="10" borderId="0" xfId="0" applyFont="1" applyFill="1" applyProtection="1">
      <protection hidden="1"/>
    </xf>
    <xf numFmtId="0" fontId="83" fillId="30" borderId="0" xfId="0" applyFont="1" applyFill="1" applyProtection="1">
      <protection hidden="1"/>
    </xf>
    <xf numFmtId="0" fontId="83" fillId="6" borderId="0" xfId="0" applyFont="1" applyFill="1" applyAlignment="1" applyProtection="1">
      <alignment horizontal="center" vertical="center"/>
      <protection locked="0"/>
    </xf>
    <xf numFmtId="0" fontId="83" fillId="4" borderId="0" xfId="0" applyFont="1" applyFill="1" applyAlignment="1" applyProtection="1">
      <alignment horizontal="center" vertical="center"/>
      <protection hidden="1"/>
    </xf>
    <xf numFmtId="0" fontId="83" fillId="5" borderId="0" xfId="0" applyFont="1" applyFill="1" applyAlignment="1" applyProtection="1">
      <alignment horizontal="center" vertical="center"/>
      <protection hidden="1"/>
    </xf>
    <xf numFmtId="0" fontId="83" fillId="6" borderId="0" xfId="0" applyFont="1" applyFill="1" applyProtection="1">
      <protection hidden="1"/>
    </xf>
    <xf numFmtId="0" fontId="83" fillId="0" borderId="0" xfId="0" applyFont="1" applyProtection="1">
      <protection hidden="1"/>
    </xf>
    <xf numFmtId="0" fontId="84" fillId="10" borderId="0" xfId="0" applyFont="1" applyFill="1" applyProtection="1">
      <protection hidden="1"/>
    </xf>
    <xf numFmtId="0" fontId="84" fillId="6" borderId="0" xfId="0" applyFont="1" applyFill="1" applyProtection="1">
      <protection hidden="1"/>
    </xf>
    <xf numFmtId="0" fontId="84" fillId="0" borderId="0" xfId="0" applyFont="1" applyProtection="1">
      <protection hidden="1"/>
    </xf>
    <xf numFmtId="0" fontId="85" fillId="6" borderId="0" xfId="0" applyFont="1" applyFill="1" applyProtection="1">
      <protection hidden="1"/>
    </xf>
    <xf numFmtId="0" fontId="86" fillId="6" borderId="0" xfId="0" applyFont="1" applyFill="1" applyAlignment="1" applyProtection="1">
      <alignment horizontal="center" vertical="center"/>
      <protection hidden="1"/>
    </xf>
    <xf numFmtId="0" fontId="87" fillId="6" borderId="0" xfId="0" applyFont="1" applyFill="1" applyProtection="1">
      <protection hidden="1"/>
    </xf>
    <xf numFmtId="0" fontId="88" fillId="6" borderId="0" xfId="0" applyFont="1" applyFill="1" applyAlignment="1" applyProtection="1">
      <alignment horizontal="center" vertical="center"/>
      <protection hidden="1"/>
    </xf>
    <xf numFmtId="0" fontId="89" fillId="6" borderId="0" xfId="0" applyFont="1" applyFill="1" applyProtection="1">
      <protection hidden="1"/>
    </xf>
    <xf numFmtId="0" fontId="83" fillId="6" borderId="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/>
    <xf numFmtId="0" fontId="23" fillId="3" borderId="0" xfId="0" applyFont="1" applyFill="1"/>
    <xf numFmtId="0" fontId="6" fillId="3" borderId="0" xfId="0" applyFont="1" applyFill="1"/>
    <xf numFmtId="0" fontId="6" fillId="3" borderId="0" xfId="0" applyFont="1" applyFill="1" applyAlignment="1">
      <alignment vertical="center"/>
    </xf>
    <xf numFmtId="0" fontId="92" fillId="38" borderId="0" xfId="1" applyFont="1" applyFill="1" applyAlignment="1" applyProtection="1"/>
    <xf numFmtId="0" fontId="81" fillId="20" borderId="0" xfId="1" applyFont="1" applyFill="1" applyAlignment="1" applyProtection="1"/>
    <xf numFmtId="0" fontId="81" fillId="21" borderId="0" xfId="1" applyFont="1" applyFill="1" applyAlignment="1" applyProtection="1"/>
    <xf numFmtId="0" fontId="11" fillId="3" borderId="0" xfId="0" applyFont="1" applyFill="1" applyAlignment="1" applyProtection="1">
      <alignment horizontal="center" vertical="center" wrapText="1"/>
      <protection hidden="1"/>
    </xf>
    <xf numFmtId="0" fontId="11" fillId="3" borderId="0" xfId="0" applyFont="1" applyFill="1" applyAlignment="1" applyProtection="1">
      <alignment horizontal="right" vertical="center" wrapText="1"/>
      <protection hidden="1"/>
    </xf>
    <xf numFmtId="0" fontId="28" fillId="3" borderId="0" xfId="0" applyFont="1" applyFill="1" applyAlignment="1" applyProtection="1">
      <alignment horizontal="center" vertical="center"/>
      <protection hidden="1"/>
    </xf>
    <xf numFmtId="0" fontId="11" fillId="6" borderId="0" xfId="0" applyFont="1" applyFill="1" applyAlignment="1" applyProtection="1">
      <alignment horizontal="center" vertical="center"/>
      <protection locked="0"/>
    </xf>
    <xf numFmtId="0" fontId="11" fillId="3" borderId="0" xfId="0" applyFont="1" applyFill="1" applyAlignment="1" applyProtection="1">
      <alignment horizontal="center" vertical="center"/>
      <protection hidden="1"/>
    </xf>
    <xf numFmtId="0" fontId="5" fillId="37" borderId="0" xfId="0" applyFont="1" applyFill="1" applyAlignment="1">
      <alignment horizontal="left" vertical="center"/>
    </xf>
    <xf numFmtId="0" fontId="93" fillId="6" borderId="0" xfId="0" applyFont="1" applyFill="1" applyProtection="1">
      <protection hidden="1"/>
    </xf>
    <xf numFmtId="0" fontId="85" fillId="35" borderId="0" xfId="0" applyFont="1" applyFill="1" applyProtection="1">
      <protection hidden="1"/>
    </xf>
    <xf numFmtId="0" fontId="28" fillId="6" borderId="0" xfId="0" applyFont="1" applyFill="1" applyAlignment="1" applyProtection="1">
      <alignment horizontal="center" vertical="center"/>
    </xf>
    <xf numFmtId="0" fontId="28" fillId="6" borderId="3" xfId="0" applyFont="1" applyFill="1" applyBorder="1" applyAlignment="1" applyProtection="1">
      <alignment horizontal="center" vertical="center"/>
    </xf>
    <xf numFmtId="0" fontId="17" fillId="3" borderId="0" xfId="0" applyFont="1" applyFill="1" applyProtection="1">
      <protection hidden="1"/>
    </xf>
    <xf numFmtId="0" fontId="11" fillId="6" borderId="0" xfId="0" applyFont="1" applyFill="1" applyAlignment="1" applyProtection="1">
      <alignment horizontal="center" vertical="center"/>
    </xf>
    <xf numFmtId="0" fontId="22" fillId="5" borderId="0" xfId="0" applyFont="1" applyFill="1" applyAlignment="1" applyProtection="1">
      <alignment horizontal="center" vertical="center"/>
    </xf>
    <xf numFmtId="0" fontId="94" fillId="3" borderId="0" xfId="0" applyFont="1" applyFill="1" applyProtection="1">
      <protection hidden="1"/>
    </xf>
    <xf numFmtId="0" fontId="95" fillId="12" borderId="0" xfId="1" applyFont="1" applyFill="1" applyAlignment="1" applyProtection="1"/>
    <xf numFmtId="0" fontId="96" fillId="12" borderId="0" xfId="1" applyFont="1" applyFill="1" applyAlignment="1" applyProtection="1"/>
    <xf numFmtId="0" fontId="2" fillId="3" borderId="0" xfId="0" applyFont="1" applyFill="1" applyAlignment="1">
      <alignment horizontal="center" vertical="center"/>
    </xf>
    <xf numFmtId="0" fontId="28" fillId="6" borderId="0" xfId="0" applyFont="1" applyFill="1" applyAlignment="1" applyProtection="1">
      <alignment horizontal="center" vertical="center"/>
      <protection locked="0"/>
    </xf>
    <xf numFmtId="0" fontId="28" fillId="6" borderId="0" xfId="0" applyFont="1" applyFill="1" applyAlignment="1">
      <alignment horizontal="center" vertical="center"/>
    </xf>
    <xf numFmtId="0" fontId="4" fillId="2" borderId="21" xfId="0" applyFont="1" applyFill="1" applyBorder="1" applyAlignment="1" applyProtection="1">
      <alignment horizontal="center" vertical="center"/>
      <protection locked="0"/>
    </xf>
    <xf numFmtId="0" fontId="4" fillId="2" borderId="22" xfId="0" applyFont="1" applyFill="1" applyBorder="1" applyAlignment="1" applyProtection="1">
      <alignment horizontal="center" vertical="center"/>
      <protection locked="0"/>
    </xf>
    <xf numFmtId="0" fontId="71" fillId="6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23" xfId="0" applyFont="1" applyFill="1" applyBorder="1" applyAlignment="1" applyProtection="1">
      <alignment horizontal="center" vertical="center"/>
      <protection locked="0"/>
    </xf>
    <xf numFmtId="0" fontId="4" fillId="2" borderId="24" xfId="0" applyFont="1" applyFill="1" applyBorder="1" applyAlignment="1" applyProtection="1">
      <alignment horizontal="center" vertical="center"/>
      <protection locked="0"/>
    </xf>
    <xf numFmtId="0" fontId="74" fillId="6" borderId="0" xfId="0" applyFont="1" applyFill="1" applyAlignment="1" applyProtection="1">
      <alignment vertical="center"/>
      <protection hidden="1"/>
    </xf>
    <xf numFmtId="0" fontId="25" fillId="18" borderId="25" xfId="0" applyFont="1" applyFill="1" applyBorder="1" applyAlignment="1" applyProtection="1">
      <alignment horizontal="center" vertical="center"/>
      <protection locked="0"/>
    </xf>
    <xf numFmtId="0" fontId="25" fillId="18" borderId="26" xfId="0" applyFont="1" applyFill="1" applyBorder="1" applyAlignment="1" applyProtection="1">
      <alignment horizontal="center" vertical="center"/>
      <protection locked="0"/>
    </xf>
    <xf numFmtId="0" fontId="79" fillId="6" borderId="0" xfId="0" applyFont="1" applyFill="1" applyAlignment="1" applyProtection="1">
      <alignment horizontal="center" vertical="center"/>
      <protection hidden="1"/>
    </xf>
    <xf numFmtId="0" fontId="25" fillId="18" borderId="0" xfId="0" applyFont="1" applyFill="1" applyAlignment="1" applyProtection="1">
      <alignment horizontal="center" vertical="center"/>
      <protection hidden="1"/>
    </xf>
    <xf numFmtId="0" fontId="11" fillId="3" borderId="0" xfId="0" applyFont="1" applyFill="1" applyAlignment="1" applyProtection="1">
      <alignment horizontal="right" vertical="center" wrapText="1"/>
      <protection hidden="1"/>
    </xf>
    <xf numFmtId="0" fontId="11" fillId="6" borderId="0" xfId="0" applyFont="1" applyFill="1" applyAlignment="1" applyProtection="1">
      <alignment horizontal="center" vertical="center" wrapText="1"/>
      <protection locked="0"/>
    </xf>
    <xf numFmtId="0" fontId="11" fillId="3" borderId="0" xfId="0" applyFont="1" applyFill="1" applyAlignment="1" applyProtection="1">
      <alignment horizontal="center" vertical="center" wrapText="1"/>
      <protection hidden="1"/>
    </xf>
    <xf numFmtId="0" fontId="11" fillId="6" borderId="0" xfId="0" applyFont="1" applyFill="1" applyAlignment="1" applyProtection="1">
      <alignment horizontal="center" vertical="center" wrapText="1"/>
    </xf>
  </cellXfs>
  <cellStyles count="2">
    <cellStyle name="Hyperlink" xfId="1" builtinId="8"/>
    <cellStyle name="Normal" xfId="0" builtinId="0"/>
  </cellStyles>
  <dxfs count="6">
    <dxf>
      <font>
        <condense val="0"/>
        <extend val="0"/>
        <color indexed="13"/>
      </font>
    </dxf>
    <dxf>
      <font>
        <condense val="0"/>
        <extend val="0"/>
        <color indexed="47"/>
      </font>
    </dxf>
    <dxf>
      <font>
        <condense val="0"/>
        <extend val="0"/>
        <color indexed="47"/>
      </font>
    </dxf>
    <dxf>
      <font>
        <condense val="0"/>
        <extend val="0"/>
        <color indexed="47"/>
      </font>
    </dxf>
    <dxf>
      <fill>
        <patternFill patternType="gray0625">
          <fgColor indexed="40"/>
          <bgColor indexed="13"/>
        </patternFill>
      </fill>
    </dxf>
    <dxf>
      <fill>
        <patternFill patternType="gray0625">
          <fgColor indexed="40"/>
          <bgColor indexed="13"/>
        </patternFill>
      </fill>
    </dxf>
  </dxfs>
  <tableStyles count="0" defaultTableStyle="TableStyleMedium9" defaultPivotStyle="PivotStyleLight16"/>
  <colors>
    <mruColors>
      <color rgb="FF0000CC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6000078125381467"/>
          <c:y val="0.23333523222031441"/>
          <c:w val="0.62000302735853297"/>
          <c:h val="0.51667087134498224"/>
        </c:manualLayout>
      </c:layout>
      <c:pieChart>
        <c:varyColors val="1"/>
        <c:ser>
          <c:idx val="0"/>
          <c:order val="0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val>
            <c:numRef>
              <c:f>'Καταχρηστικά κλάσμ σε επιφάνεια'!$I$6:$I$7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</c:ser>
        <c:firstSliceAng val="0"/>
      </c:pieChart>
      <c:spPr>
        <a:noFill/>
        <a:ln w="25400">
          <a:noFill/>
        </a:ln>
      </c:spPr>
    </c:plotArea>
    <c:plotVisOnly val="1"/>
    <c:dispBlanksAs val="zero"/>
  </c:chart>
  <c:spPr>
    <a:solidFill>
      <a:srgbClr val="00FF00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8269230769230788"/>
          <c:y val="0.29113924050632856"/>
          <c:w val="0.64423076923076927"/>
          <c:h val="0.4240506329113923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val>
            <c:numRef>
              <c:f>'Καταχρηστικά κλάσμ σε επιφάνεια'!$I$22:$I$23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</c:ser>
        <c:firstSliceAng val="0"/>
      </c:pieChart>
      <c:spPr>
        <a:noFill/>
        <a:ln w="25400">
          <a:noFill/>
        </a:ln>
      </c:spPr>
    </c:plotArea>
    <c:plotVisOnly val="1"/>
    <c:dispBlanksAs val="zero"/>
  </c:chart>
  <c:spPr>
    <a:solidFill>
      <a:srgbClr val="00FF00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694922267786132"/>
          <c:y val="0.21985967877104645"/>
          <c:w val="0.66949429577552266"/>
          <c:h val="0.5602875684810532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val>
            <c:numRef>
              <c:f>'Καταχρηστικά κλάσμ σε επιφάνεια'!$I$38:$I$39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</c:ser>
        <c:firstSliceAng val="0"/>
      </c:pieChart>
      <c:spPr>
        <a:noFill/>
        <a:ln w="25400">
          <a:noFill/>
        </a:ln>
      </c:spPr>
    </c:plotArea>
    <c:plotVisOnly val="1"/>
    <c:dispBlanksAs val="zero"/>
  </c:chart>
  <c:spPr>
    <a:solidFill>
      <a:srgbClr val="00FF00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wmf"/><Relationship Id="rId3" Type="http://schemas.openxmlformats.org/officeDocument/2006/relationships/hyperlink" Target="#A1"/><Relationship Id="rId7" Type="http://schemas.openxmlformats.org/officeDocument/2006/relationships/image" Target="../media/image6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6" Type="http://schemas.openxmlformats.org/officeDocument/2006/relationships/image" Target="../media/image5.jpeg"/><Relationship Id="rId5" Type="http://schemas.openxmlformats.org/officeDocument/2006/relationships/hyperlink" Target="#&#928;&#917;&#929;&#921;&#917;&#935;&#927;&#924;&#917;&#925;&#913;!A1"/><Relationship Id="rId10" Type="http://schemas.openxmlformats.org/officeDocument/2006/relationships/image" Target="../media/image9.wmf"/><Relationship Id="rId4" Type="http://schemas.openxmlformats.org/officeDocument/2006/relationships/image" Target="../media/image4.jpe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wmf"/><Relationship Id="rId3" Type="http://schemas.openxmlformats.org/officeDocument/2006/relationships/hyperlink" Target="#A1"/><Relationship Id="rId7" Type="http://schemas.openxmlformats.org/officeDocument/2006/relationships/image" Target="../media/image6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6" Type="http://schemas.openxmlformats.org/officeDocument/2006/relationships/image" Target="../media/image5.jpeg"/><Relationship Id="rId5" Type="http://schemas.openxmlformats.org/officeDocument/2006/relationships/hyperlink" Target="#&#928;&#917;&#929;&#921;&#917;&#935;&#927;&#924;&#917;&#925;&#913;!A1"/><Relationship Id="rId10" Type="http://schemas.openxmlformats.org/officeDocument/2006/relationships/image" Target="../media/image9.wmf"/><Relationship Id="rId4" Type="http://schemas.openxmlformats.org/officeDocument/2006/relationships/image" Target="../media/image4.jpe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wmf"/><Relationship Id="rId13" Type="http://schemas.openxmlformats.org/officeDocument/2006/relationships/image" Target="../media/image16.wmf"/><Relationship Id="rId18" Type="http://schemas.openxmlformats.org/officeDocument/2006/relationships/image" Target="../media/image21.gif"/><Relationship Id="rId3" Type="http://schemas.openxmlformats.org/officeDocument/2006/relationships/hyperlink" Target="#A1"/><Relationship Id="rId7" Type="http://schemas.openxmlformats.org/officeDocument/2006/relationships/image" Target="../media/image10.wmf"/><Relationship Id="rId12" Type="http://schemas.openxmlformats.org/officeDocument/2006/relationships/image" Target="../media/image15.wmf"/><Relationship Id="rId17" Type="http://schemas.openxmlformats.org/officeDocument/2006/relationships/image" Target="../media/image20.png"/><Relationship Id="rId2" Type="http://schemas.openxmlformats.org/officeDocument/2006/relationships/hyperlink" Target="#&#928;&#917;&#929;&#921;&#917;&#935;&#927;&#924;&#917;&#925;&#913;!A1"/><Relationship Id="rId16" Type="http://schemas.openxmlformats.org/officeDocument/2006/relationships/image" Target="../media/image19.gif"/><Relationship Id="rId1" Type="http://schemas.openxmlformats.org/officeDocument/2006/relationships/hyperlink" Target="#A1"/><Relationship Id="rId6" Type="http://schemas.openxmlformats.org/officeDocument/2006/relationships/image" Target="../media/image3.wmf"/><Relationship Id="rId11" Type="http://schemas.openxmlformats.org/officeDocument/2006/relationships/image" Target="../media/image14.wmf"/><Relationship Id="rId5" Type="http://schemas.openxmlformats.org/officeDocument/2006/relationships/image" Target="../media/image2.wmf"/><Relationship Id="rId15" Type="http://schemas.openxmlformats.org/officeDocument/2006/relationships/image" Target="../media/image18.wmf"/><Relationship Id="rId10" Type="http://schemas.openxmlformats.org/officeDocument/2006/relationships/image" Target="../media/image13.wmf"/><Relationship Id="rId4" Type="http://schemas.openxmlformats.org/officeDocument/2006/relationships/hyperlink" Target="#A1"/><Relationship Id="rId9" Type="http://schemas.openxmlformats.org/officeDocument/2006/relationships/image" Target="../media/image12.wmf"/><Relationship Id="rId14" Type="http://schemas.openxmlformats.org/officeDocument/2006/relationships/image" Target="../media/image17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hyperlink" Target="#A1"/><Relationship Id="rId3" Type="http://schemas.openxmlformats.org/officeDocument/2006/relationships/image" Target="http://www.olympiafest.gr/images/films/cirkeline3.jpg" TargetMode="External"/><Relationship Id="rId7" Type="http://schemas.openxmlformats.org/officeDocument/2006/relationships/hyperlink" Target="#&#928;&#917;&#929;&#921;&#917;&#935;&#927;&#924;&#917;&#925;&#913;!A1"/><Relationship Id="rId12" Type="http://schemas.openxmlformats.org/officeDocument/2006/relationships/chart" Target="../charts/chart3.xml"/><Relationship Id="rId2" Type="http://schemas.openxmlformats.org/officeDocument/2006/relationships/image" Target="../media/image22.jpeg"/><Relationship Id="rId1" Type="http://schemas.openxmlformats.org/officeDocument/2006/relationships/chart" Target="../charts/chart1.xml"/><Relationship Id="rId6" Type="http://schemas.openxmlformats.org/officeDocument/2006/relationships/hyperlink" Target="#A1"/><Relationship Id="rId11" Type="http://schemas.openxmlformats.org/officeDocument/2006/relationships/hyperlink" Target="#&#928;&#917;&#929;&#921;&#917;&#935;&#927;&#924;&#917;&#925;&#913;!A1"/><Relationship Id="rId5" Type="http://schemas.openxmlformats.org/officeDocument/2006/relationships/image" Target="../media/image23.jpeg"/><Relationship Id="rId15" Type="http://schemas.openxmlformats.org/officeDocument/2006/relationships/hyperlink" Target="#&#928;&#917;&#929;&#921;&#917;&#935;&#927;&#924;&#917;&#925;&#913;!A1"/><Relationship Id="rId10" Type="http://schemas.openxmlformats.org/officeDocument/2006/relationships/hyperlink" Target="#A1"/><Relationship Id="rId4" Type="http://schemas.openxmlformats.org/officeDocument/2006/relationships/hyperlink" Target="#A1"/><Relationship Id="rId9" Type="http://schemas.openxmlformats.org/officeDocument/2006/relationships/image" Target="../media/image24.jpeg"/><Relationship Id="rId14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wmf"/><Relationship Id="rId13" Type="http://schemas.openxmlformats.org/officeDocument/2006/relationships/image" Target="../media/image30.png"/><Relationship Id="rId3" Type="http://schemas.openxmlformats.org/officeDocument/2006/relationships/image" Target="../media/image26.wmf"/><Relationship Id="rId7" Type="http://schemas.openxmlformats.org/officeDocument/2006/relationships/image" Target="../media/image5.jpeg"/><Relationship Id="rId12" Type="http://schemas.openxmlformats.org/officeDocument/2006/relationships/image" Target="../media/image29.png"/><Relationship Id="rId2" Type="http://schemas.openxmlformats.org/officeDocument/2006/relationships/image" Target="../media/image4.jpeg"/><Relationship Id="rId1" Type="http://schemas.openxmlformats.org/officeDocument/2006/relationships/hyperlink" Target="#&#928;&#917;&#929;&#921;&#917;&#935;&#927;&#924;&#917;&#925;&#913;!A1"/><Relationship Id="rId6" Type="http://schemas.openxmlformats.org/officeDocument/2006/relationships/hyperlink" Target="#A1"/><Relationship Id="rId11" Type="http://schemas.openxmlformats.org/officeDocument/2006/relationships/hyperlink" Target="#A1"/><Relationship Id="rId5" Type="http://schemas.openxmlformats.org/officeDocument/2006/relationships/image" Target="../media/image28.wmf"/><Relationship Id="rId15" Type="http://schemas.openxmlformats.org/officeDocument/2006/relationships/image" Target="../media/image32.png"/><Relationship Id="rId10" Type="http://schemas.openxmlformats.org/officeDocument/2006/relationships/hyperlink" Target="#A1"/><Relationship Id="rId4" Type="http://schemas.openxmlformats.org/officeDocument/2006/relationships/image" Target="../media/image27.wmf"/><Relationship Id="rId9" Type="http://schemas.openxmlformats.org/officeDocument/2006/relationships/hyperlink" Target="#A1"/><Relationship Id="rId14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4.jpeg"/><Relationship Id="rId1" Type="http://schemas.openxmlformats.org/officeDocument/2006/relationships/hyperlink" Target="#&#928;&#917;&#929;&#921;&#917;&#935;&#927;&#924;&#917;&#925;&#913;!A1"/><Relationship Id="rId5" Type="http://schemas.openxmlformats.org/officeDocument/2006/relationships/hyperlink" Target="#A1"/><Relationship Id="rId4" Type="http://schemas.openxmlformats.org/officeDocument/2006/relationships/hyperlink" Target="#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A1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6" Type="http://schemas.openxmlformats.org/officeDocument/2006/relationships/image" Target="../media/image5.jpeg"/><Relationship Id="rId5" Type="http://schemas.openxmlformats.org/officeDocument/2006/relationships/hyperlink" Target="#&#928;&#917;&#929;&#921;&#917;&#935;&#927;&#924;&#917;&#925;&#913;!A1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1</xdr:row>
      <xdr:rowOff>238125</xdr:rowOff>
    </xdr:from>
    <xdr:to>
      <xdr:col>2</xdr:col>
      <xdr:colOff>4019551</xdr:colOff>
      <xdr:row>1</xdr:row>
      <xdr:rowOff>762000</xdr:rowOff>
    </xdr:to>
    <xdr:sp macro="" textlink="">
      <xdr:nvSpPr>
        <xdr:cNvPr id="3073" name="WordArt 1"/>
        <xdr:cNvSpPr>
          <a:spLocks noChangeArrowheads="1" noChangeShapeType="1" noTextEdit="1"/>
        </xdr:cNvSpPr>
      </xdr:nvSpPr>
      <xdr:spPr bwMode="auto">
        <a:xfrm>
          <a:off x="323850" y="533400"/>
          <a:ext cx="4191001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Πολλαπλασιασμός</a:t>
          </a:r>
          <a:r>
            <a:rPr lang="el-GR" sz="3600" b="1" kern="10" spc="0" baseline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 κλασμάτων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B2B2B2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2</xdr:col>
      <xdr:colOff>4238625</xdr:colOff>
      <xdr:row>0</xdr:row>
      <xdr:rowOff>285750</xdr:rowOff>
    </xdr:from>
    <xdr:to>
      <xdr:col>3</xdr:col>
      <xdr:colOff>85725</xdr:colOff>
      <xdr:row>3</xdr:row>
      <xdr:rowOff>161925</xdr:rowOff>
    </xdr:to>
    <xdr:sp macro="" textlink="">
      <xdr:nvSpPr>
        <xdr:cNvPr id="3080" name="AutoShape 8" descr="90%"/>
        <xdr:cNvSpPr>
          <a:spLocks noChangeArrowheads="1"/>
        </xdr:cNvSpPr>
      </xdr:nvSpPr>
      <xdr:spPr bwMode="auto">
        <a:xfrm>
          <a:off x="4733925" y="285750"/>
          <a:ext cx="1171575" cy="1485900"/>
        </a:xfrm>
        <a:prstGeom prst="wedgeEllipseCallout">
          <a:avLst>
            <a:gd name="adj1" fmla="val -75676"/>
            <a:gd name="adj2" fmla="val 14745"/>
          </a:avLst>
        </a:prstGeom>
        <a:pattFill prst="pct90">
          <a:fgClr>
            <a:srgbClr val="00FF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36576" rIns="27432" bIns="36576" anchor="ctr" upright="1"/>
        <a:lstStyle/>
        <a:p>
          <a:pPr algn="ctr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Βάλε το </a:t>
          </a:r>
          <a:r>
            <a:rPr lang="en-GB" sz="1000" b="1" i="0" strike="noStrike">
              <a:solidFill>
                <a:srgbClr val="000000"/>
              </a:solidFill>
              <a:latin typeface="Comic Sans MS"/>
            </a:rPr>
            <a:t>mouse </a:t>
          </a:r>
          <a:r>
            <a:rPr lang="el-GR" sz="1000" b="1" i="0" strike="noStrike">
              <a:solidFill>
                <a:srgbClr val="000000"/>
              </a:solidFill>
              <a:latin typeface="Comic Sans MS"/>
            </a:rPr>
            <a:t>στο θέμα που θέλεις να μελετήσεις και κάνε κλικ.</a:t>
          </a:r>
        </a:p>
      </xdr:txBody>
    </xdr:sp>
    <xdr:clientData/>
  </xdr:twoCellAnchor>
  <xdr:twoCellAnchor editAs="oneCell">
    <xdr:from>
      <xdr:col>4</xdr:col>
      <xdr:colOff>200025</xdr:colOff>
      <xdr:row>1</xdr:row>
      <xdr:rowOff>104774</xdr:rowOff>
    </xdr:from>
    <xdr:to>
      <xdr:col>12</xdr:col>
      <xdr:colOff>247650</xdr:colOff>
      <xdr:row>16</xdr:row>
      <xdr:rowOff>19050</xdr:rowOff>
    </xdr:to>
    <xdr:pic>
      <xdr:nvPicPr>
        <xdr:cNvPr id="6205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24575" y="400049"/>
          <a:ext cx="5534025" cy="6057901"/>
        </a:xfrm>
        <a:prstGeom prst="rect">
          <a:avLst/>
        </a:prstGeom>
        <a:noFill/>
      </xdr:spPr>
    </xdr:pic>
    <xdr:clientData/>
  </xdr:twoCellAnchor>
  <xdr:twoCellAnchor>
    <xdr:from>
      <xdr:col>5</xdr:col>
      <xdr:colOff>276225</xdr:colOff>
      <xdr:row>2</xdr:row>
      <xdr:rowOff>333375</xdr:rowOff>
    </xdr:from>
    <xdr:to>
      <xdr:col>10</xdr:col>
      <xdr:colOff>66675</xdr:colOff>
      <xdr:row>10</xdr:row>
      <xdr:rowOff>285750</xdr:rowOff>
    </xdr:to>
    <xdr:sp macro="" textlink="">
      <xdr:nvSpPr>
        <xdr:cNvPr id="5" name="TextBox 4"/>
        <xdr:cNvSpPr txBox="1"/>
      </xdr:nvSpPr>
      <xdr:spPr>
        <a:xfrm>
          <a:off x="6886575" y="1504950"/>
          <a:ext cx="3219450" cy="299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2000"/>
            <a:t>Για να μπορείς να κάνεις πολλαπλασιασμό κλασμάτων πρέπει  πριν:</a:t>
          </a:r>
        </a:p>
        <a:p>
          <a:r>
            <a:rPr lang="el-GR" sz="2000"/>
            <a:t>α) να ξέρεις</a:t>
          </a:r>
          <a:r>
            <a:rPr lang="el-GR" sz="2000" baseline="0"/>
            <a:t> να απλοποιείς κλάσματα.</a:t>
          </a:r>
        </a:p>
        <a:p>
          <a:r>
            <a:rPr lang="el-GR" sz="2000" baseline="0"/>
            <a:t>β) να ξέρεις να μετατρέπεις ένα μικτό κλάσμα σε καταχρηστικό και αντίστροφα.</a:t>
          </a:r>
          <a:endParaRPr lang="en-GB" sz="2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47625</xdr:rowOff>
    </xdr:from>
    <xdr:to>
      <xdr:col>11</xdr:col>
      <xdr:colOff>190500</xdr:colOff>
      <xdr:row>1</xdr:row>
      <xdr:rowOff>685800</xdr:rowOff>
    </xdr:to>
    <xdr:sp macro="" textlink="">
      <xdr:nvSpPr>
        <xdr:cNvPr id="24577" name="WordArt 1"/>
        <xdr:cNvSpPr>
          <a:spLocks noChangeArrowheads="1" noChangeShapeType="1" noTextEdit="1"/>
        </xdr:cNvSpPr>
      </xdr:nvSpPr>
      <xdr:spPr bwMode="auto">
        <a:xfrm>
          <a:off x="342900" y="142875"/>
          <a:ext cx="4562475" cy="6381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Μέγιστος Κοινός Διαιρέτης (Μ.Κ.Δ.)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B2B2B2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14</xdr:col>
      <xdr:colOff>257175</xdr:colOff>
      <xdr:row>33</xdr:row>
      <xdr:rowOff>19050</xdr:rowOff>
    </xdr:from>
    <xdr:to>
      <xdr:col>15</xdr:col>
      <xdr:colOff>371475</xdr:colOff>
      <xdr:row>36</xdr:row>
      <xdr:rowOff>209550</xdr:rowOff>
    </xdr:to>
    <xdr:pic>
      <xdr:nvPicPr>
        <xdr:cNvPr id="35023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7925" y="10906125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142875</xdr:colOff>
      <xdr:row>7</xdr:row>
      <xdr:rowOff>114300</xdr:rowOff>
    </xdr:from>
    <xdr:to>
      <xdr:col>16</xdr:col>
      <xdr:colOff>219075</xdr:colOff>
      <xdr:row>11</xdr:row>
      <xdr:rowOff>200025</xdr:rowOff>
    </xdr:to>
    <xdr:pic>
      <xdr:nvPicPr>
        <xdr:cNvPr id="35023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43625" y="2543175"/>
          <a:ext cx="8953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342900</xdr:colOff>
      <xdr:row>114</xdr:row>
      <xdr:rowOff>466725</xdr:rowOff>
    </xdr:from>
    <xdr:to>
      <xdr:col>15</xdr:col>
      <xdr:colOff>28575</xdr:colOff>
      <xdr:row>117</xdr:row>
      <xdr:rowOff>152400</xdr:rowOff>
    </xdr:to>
    <xdr:sp macro="" textlink="">
      <xdr:nvSpPr>
        <xdr:cNvPr id="24580" name="AutoShape 4" descr="Water droplets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3771900" y="31718250"/>
          <a:ext cx="2647950" cy="771525"/>
        </a:xfrm>
        <a:prstGeom prst="ribbon">
          <a:avLst>
            <a:gd name="adj1" fmla="val 12500"/>
            <a:gd name="adj2" fmla="val 50000"/>
          </a:avLst>
        </a:prstGeom>
        <a:blipFill dpi="0" rotWithShape="0">
          <a:blip xmlns:r="http://schemas.openxmlformats.org/officeDocument/2006/relationships" r:embed="rId4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l-GR" sz="14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11</xdr:col>
      <xdr:colOff>247650</xdr:colOff>
      <xdr:row>1</xdr:row>
      <xdr:rowOff>47625</xdr:rowOff>
    </xdr:from>
    <xdr:to>
      <xdr:col>16</xdr:col>
      <xdr:colOff>180975</xdr:colOff>
      <xdr:row>2</xdr:row>
      <xdr:rowOff>66675</xdr:rowOff>
    </xdr:to>
    <xdr:sp macro="" textlink="">
      <xdr:nvSpPr>
        <xdr:cNvPr id="24581" name="AutoShape 5" descr="Bouquet">
          <a:hlinkClick xmlns:r="http://schemas.openxmlformats.org/officeDocument/2006/relationships" r:id="rId5"/>
        </xdr:cNvPr>
        <xdr:cNvSpPr>
          <a:spLocks noChangeArrowheads="1"/>
        </xdr:cNvSpPr>
      </xdr:nvSpPr>
      <xdr:spPr bwMode="auto">
        <a:xfrm>
          <a:off x="4962525" y="142875"/>
          <a:ext cx="2038350" cy="752475"/>
        </a:xfrm>
        <a:prstGeom prst="ribbon">
          <a:avLst>
            <a:gd name="adj1" fmla="val 12500"/>
            <a:gd name="adj2" fmla="val 50000"/>
          </a:avLst>
        </a:prstGeom>
        <a:blipFill dpi="0" rotWithShape="0">
          <a:blip xmlns:r="http://schemas.openxmlformats.org/officeDocument/2006/relationships" r:embed="rId6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36576" rIns="27432" bIns="36576" anchor="ctr" upright="1"/>
        <a:lstStyle/>
        <a:p>
          <a:pPr algn="ctr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ΕΠΙΣΤΡΟΦΗ ΣΤΑ ΠΕΡΙΕΧΟΜΕΝΑ</a:t>
          </a:r>
        </a:p>
      </xdr:txBody>
    </xdr:sp>
    <xdr:clientData/>
  </xdr:twoCellAnchor>
  <xdr:twoCellAnchor>
    <xdr:from>
      <xdr:col>5</xdr:col>
      <xdr:colOff>419100</xdr:colOff>
      <xdr:row>5</xdr:row>
      <xdr:rowOff>323850</xdr:rowOff>
    </xdr:from>
    <xdr:to>
      <xdr:col>6</xdr:col>
      <xdr:colOff>342900</xdr:colOff>
      <xdr:row>7</xdr:row>
      <xdr:rowOff>123825</xdr:rowOff>
    </xdr:to>
    <xdr:sp macro="" textlink="">
      <xdr:nvSpPr>
        <xdr:cNvPr id="24582" name="Text Box 6"/>
        <xdr:cNvSpPr txBox="1">
          <a:spLocks noChangeArrowheads="1"/>
        </xdr:cNvSpPr>
      </xdr:nvSpPr>
      <xdr:spPr bwMode="auto">
        <a:xfrm>
          <a:off x="2381250" y="1933575"/>
          <a:ext cx="3524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4</a:t>
          </a:r>
        </a:p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13</xdr:col>
      <xdr:colOff>19050</xdr:colOff>
      <xdr:row>8</xdr:row>
      <xdr:rowOff>504825</xdr:rowOff>
    </xdr:from>
    <xdr:to>
      <xdr:col>13</xdr:col>
      <xdr:colOff>304800</xdr:colOff>
      <xdr:row>10</xdr:row>
      <xdr:rowOff>133350</xdr:rowOff>
    </xdr:to>
    <xdr:sp macro="" textlink="">
      <xdr:nvSpPr>
        <xdr:cNvPr id="24583" name="Text Box 7"/>
        <xdr:cNvSpPr txBox="1">
          <a:spLocks noChangeArrowheads="1"/>
        </xdr:cNvSpPr>
      </xdr:nvSpPr>
      <xdr:spPr bwMode="auto">
        <a:xfrm>
          <a:off x="5591175" y="3343275"/>
          <a:ext cx="2857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r>
            <a:rPr lang="en-GB" sz="1600" b="1" i="0" u="sng" strike="noStrike">
              <a:solidFill>
                <a:srgbClr val="0000FF"/>
              </a:solidFill>
              <a:latin typeface="Comic Sans MS"/>
            </a:rPr>
            <a:t>4</a:t>
          </a:r>
        </a:p>
        <a:p>
          <a:pPr algn="l" rtl="0">
            <a:defRPr sz="1000"/>
          </a:pPr>
          <a:r>
            <a:rPr lang="en-GB" sz="16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7</xdr:col>
      <xdr:colOff>38100</xdr:colOff>
      <xdr:row>23</xdr:row>
      <xdr:rowOff>66675</xdr:rowOff>
    </xdr:from>
    <xdr:to>
      <xdr:col>7</xdr:col>
      <xdr:colOff>333375</xdr:colOff>
      <xdr:row>24</xdr:row>
      <xdr:rowOff>266700</xdr:rowOff>
    </xdr:to>
    <xdr:sp macro="" textlink="">
      <xdr:nvSpPr>
        <xdr:cNvPr id="24584" name="Text Box 8"/>
        <xdr:cNvSpPr txBox="1">
          <a:spLocks noChangeArrowheads="1"/>
        </xdr:cNvSpPr>
      </xdr:nvSpPr>
      <xdr:spPr bwMode="auto">
        <a:xfrm>
          <a:off x="2857500" y="78390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6</xdr:col>
      <xdr:colOff>114300</xdr:colOff>
      <xdr:row>28</xdr:row>
      <xdr:rowOff>28575</xdr:rowOff>
    </xdr:from>
    <xdr:to>
      <xdr:col>10</xdr:col>
      <xdr:colOff>323850</xdr:colOff>
      <xdr:row>28</xdr:row>
      <xdr:rowOff>542925</xdr:rowOff>
    </xdr:to>
    <xdr:sp macro="" textlink="">
      <xdr:nvSpPr>
        <xdr:cNvPr id="24585" name="WordArt 9"/>
        <xdr:cNvSpPr>
          <a:spLocks noChangeArrowheads="1" noChangeShapeType="1" noTextEdit="1"/>
        </xdr:cNvSpPr>
      </xdr:nvSpPr>
      <xdr:spPr bwMode="auto">
        <a:xfrm>
          <a:off x="2505075" y="9010650"/>
          <a:ext cx="2105025" cy="514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Ασκήσεις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B2B2B2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7</xdr:col>
      <xdr:colOff>9525</xdr:colOff>
      <xdr:row>115</xdr:row>
      <xdr:rowOff>47625</xdr:rowOff>
    </xdr:from>
    <xdr:to>
      <xdr:col>8</xdr:col>
      <xdr:colOff>85725</xdr:colOff>
      <xdr:row>119</xdr:row>
      <xdr:rowOff>180975</xdr:rowOff>
    </xdr:to>
    <xdr:pic>
      <xdr:nvPicPr>
        <xdr:cNvPr id="350233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28925" y="31823025"/>
          <a:ext cx="6858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276225</xdr:colOff>
      <xdr:row>22</xdr:row>
      <xdr:rowOff>133350</xdr:rowOff>
    </xdr:from>
    <xdr:to>
      <xdr:col>7</xdr:col>
      <xdr:colOff>57150</xdr:colOff>
      <xdr:row>23</xdr:row>
      <xdr:rowOff>66675</xdr:rowOff>
    </xdr:to>
    <xdr:sp macro="" textlink="">
      <xdr:nvSpPr>
        <xdr:cNvPr id="3502339" name="Line 13"/>
        <xdr:cNvSpPr>
          <a:spLocks noChangeShapeType="1"/>
        </xdr:cNvSpPr>
      </xdr:nvSpPr>
      <xdr:spPr bwMode="auto">
        <a:xfrm flipV="1">
          <a:off x="2667000" y="7715250"/>
          <a:ext cx="20955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266700</xdr:colOff>
      <xdr:row>24</xdr:row>
      <xdr:rowOff>238125</xdr:rowOff>
    </xdr:from>
    <xdr:to>
      <xdr:col>7</xdr:col>
      <xdr:colOff>28575</xdr:colOff>
      <xdr:row>25</xdr:row>
      <xdr:rowOff>0</xdr:rowOff>
    </xdr:to>
    <xdr:sp macro="" textlink="">
      <xdr:nvSpPr>
        <xdr:cNvPr id="3502340" name="Line 14"/>
        <xdr:cNvSpPr>
          <a:spLocks noChangeShapeType="1"/>
        </xdr:cNvSpPr>
      </xdr:nvSpPr>
      <xdr:spPr bwMode="auto">
        <a:xfrm>
          <a:off x="2657475" y="83724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33</xdr:row>
      <xdr:rowOff>133350</xdr:rowOff>
    </xdr:from>
    <xdr:to>
      <xdr:col>2</xdr:col>
      <xdr:colOff>57150</xdr:colOff>
      <xdr:row>34</xdr:row>
      <xdr:rowOff>66675</xdr:rowOff>
    </xdr:to>
    <xdr:sp macro="" textlink="">
      <xdr:nvSpPr>
        <xdr:cNvPr id="3502341" name="Line 15"/>
        <xdr:cNvSpPr>
          <a:spLocks noChangeShapeType="1"/>
        </xdr:cNvSpPr>
      </xdr:nvSpPr>
      <xdr:spPr bwMode="auto">
        <a:xfrm flipV="1">
          <a:off x="447675" y="110204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35</xdr:row>
      <xdr:rowOff>238125</xdr:rowOff>
    </xdr:from>
    <xdr:to>
      <xdr:col>2</xdr:col>
      <xdr:colOff>28575</xdr:colOff>
      <xdr:row>36</xdr:row>
      <xdr:rowOff>0</xdr:rowOff>
    </xdr:to>
    <xdr:sp macro="" textlink="">
      <xdr:nvSpPr>
        <xdr:cNvPr id="3502342" name="Line 16"/>
        <xdr:cNvSpPr>
          <a:spLocks noChangeShapeType="1"/>
        </xdr:cNvSpPr>
      </xdr:nvSpPr>
      <xdr:spPr bwMode="auto">
        <a:xfrm>
          <a:off x="438150" y="117252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34</xdr:row>
      <xdr:rowOff>57150</xdr:rowOff>
    </xdr:from>
    <xdr:to>
      <xdr:col>2</xdr:col>
      <xdr:colOff>352425</xdr:colOff>
      <xdr:row>35</xdr:row>
      <xdr:rowOff>257175</xdr:rowOff>
    </xdr:to>
    <xdr:sp macro="" textlink="">
      <xdr:nvSpPr>
        <xdr:cNvPr id="24593" name="Text Box 17"/>
        <xdr:cNvSpPr txBox="1">
          <a:spLocks noChangeArrowheads="1"/>
        </xdr:cNvSpPr>
      </xdr:nvSpPr>
      <xdr:spPr bwMode="auto">
        <a:xfrm>
          <a:off x="657225" y="1118235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33</xdr:row>
      <xdr:rowOff>133350</xdr:rowOff>
    </xdr:from>
    <xdr:to>
      <xdr:col>10</xdr:col>
      <xdr:colOff>57150</xdr:colOff>
      <xdr:row>34</xdr:row>
      <xdr:rowOff>66675</xdr:rowOff>
    </xdr:to>
    <xdr:sp macro="" textlink="">
      <xdr:nvSpPr>
        <xdr:cNvPr id="3502344" name="Line 18"/>
        <xdr:cNvSpPr>
          <a:spLocks noChangeShapeType="1"/>
        </xdr:cNvSpPr>
      </xdr:nvSpPr>
      <xdr:spPr bwMode="auto">
        <a:xfrm flipV="1">
          <a:off x="4133850" y="110204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35</xdr:row>
      <xdr:rowOff>238125</xdr:rowOff>
    </xdr:from>
    <xdr:to>
      <xdr:col>10</xdr:col>
      <xdr:colOff>28575</xdr:colOff>
      <xdr:row>36</xdr:row>
      <xdr:rowOff>0</xdr:rowOff>
    </xdr:to>
    <xdr:sp macro="" textlink="">
      <xdr:nvSpPr>
        <xdr:cNvPr id="3502345" name="Line 19"/>
        <xdr:cNvSpPr>
          <a:spLocks noChangeShapeType="1"/>
        </xdr:cNvSpPr>
      </xdr:nvSpPr>
      <xdr:spPr bwMode="auto">
        <a:xfrm>
          <a:off x="4124325" y="117252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34</xdr:row>
      <xdr:rowOff>104775</xdr:rowOff>
    </xdr:from>
    <xdr:to>
      <xdr:col>10</xdr:col>
      <xdr:colOff>371475</xdr:colOff>
      <xdr:row>35</xdr:row>
      <xdr:rowOff>304800</xdr:rowOff>
    </xdr:to>
    <xdr:sp macro="" textlink="">
      <xdr:nvSpPr>
        <xdr:cNvPr id="24596" name="Text Box 20"/>
        <xdr:cNvSpPr txBox="1">
          <a:spLocks noChangeArrowheads="1"/>
        </xdr:cNvSpPr>
      </xdr:nvSpPr>
      <xdr:spPr bwMode="auto">
        <a:xfrm>
          <a:off x="4362450" y="112299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33</xdr:row>
      <xdr:rowOff>133350</xdr:rowOff>
    </xdr:from>
    <xdr:to>
      <xdr:col>2</xdr:col>
      <xdr:colOff>57150</xdr:colOff>
      <xdr:row>34</xdr:row>
      <xdr:rowOff>66675</xdr:rowOff>
    </xdr:to>
    <xdr:sp macro="" textlink="">
      <xdr:nvSpPr>
        <xdr:cNvPr id="3502347" name="Line 21"/>
        <xdr:cNvSpPr>
          <a:spLocks noChangeShapeType="1"/>
        </xdr:cNvSpPr>
      </xdr:nvSpPr>
      <xdr:spPr bwMode="auto">
        <a:xfrm flipV="1">
          <a:off x="447675" y="110204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35</xdr:row>
      <xdr:rowOff>238125</xdr:rowOff>
    </xdr:from>
    <xdr:to>
      <xdr:col>2</xdr:col>
      <xdr:colOff>28575</xdr:colOff>
      <xdr:row>36</xdr:row>
      <xdr:rowOff>0</xdr:rowOff>
    </xdr:to>
    <xdr:sp macro="" textlink="">
      <xdr:nvSpPr>
        <xdr:cNvPr id="3502348" name="Line 22"/>
        <xdr:cNvSpPr>
          <a:spLocks noChangeShapeType="1"/>
        </xdr:cNvSpPr>
      </xdr:nvSpPr>
      <xdr:spPr bwMode="auto">
        <a:xfrm>
          <a:off x="438150" y="117252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41</xdr:row>
      <xdr:rowOff>133350</xdr:rowOff>
    </xdr:from>
    <xdr:to>
      <xdr:col>2</xdr:col>
      <xdr:colOff>57150</xdr:colOff>
      <xdr:row>42</xdr:row>
      <xdr:rowOff>66675</xdr:rowOff>
    </xdr:to>
    <xdr:sp macro="" textlink="">
      <xdr:nvSpPr>
        <xdr:cNvPr id="3502349" name="Line 23"/>
        <xdr:cNvSpPr>
          <a:spLocks noChangeShapeType="1"/>
        </xdr:cNvSpPr>
      </xdr:nvSpPr>
      <xdr:spPr bwMode="auto">
        <a:xfrm flipV="1">
          <a:off x="447675" y="130397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43</xdr:row>
      <xdr:rowOff>238125</xdr:rowOff>
    </xdr:from>
    <xdr:to>
      <xdr:col>2</xdr:col>
      <xdr:colOff>28575</xdr:colOff>
      <xdr:row>44</xdr:row>
      <xdr:rowOff>0</xdr:rowOff>
    </xdr:to>
    <xdr:sp macro="" textlink="">
      <xdr:nvSpPr>
        <xdr:cNvPr id="3502350" name="Line 24"/>
        <xdr:cNvSpPr>
          <a:spLocks noChangeShapeType="1"/>
        </xdr:cNvSpPr>
      </xdr:nvSpPr>
      <xdr:spPr bwMode="auto">
        <a:xfrm>
          <a:off x="438150" y="137445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42</xdr:row>
      <xdr:rowOff>57150</xdr:rowOff>
    </xdr:from>
    <xdr:to>
      <xdr:col>2</xdr:col>
      <xdr:colOff>352425</xdr:colOff>
      <xdr:row>43</xdr:row>
      <xdr:rowOff>257175</xdr:rowOff>
    </xdr:to>
    <xdr:sp macro="" textlink="">
      <xdr:nvSpPr>
        <xdr:cNvPr id="24601" name="Text Box 25"/>
        <xdr:cNvSpPr txBox="1">
          <a:spLocks noChangeArrowheads="1"/>
        </xdr:cNvSpPr>
      </xdr:nvSpPr>
      <xdr:spPr bwMode="auto">
        <a:xfrm>
          <a:off x="657225" y="1320165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41</xdr:row>
      <xdr:rowOff>133350</xdr:rowOff>
    </xdr:from>
    <xdr:to>
      <xdr:col>10</xdr:col>
      <xdr:colOff>57150</xdr:colOff>
      <xdr:row>42</xdr:row>
      <xdr:rowOff>66675</xdr:rowOff>
    </xdr:to>
    <xdr:sp macro="" textlink="">
      <xdr:nvSpPr>
        <xdr:cNvPr id="3502352" name="Line 26"/>
        <xdr:cNvSpPr>
          <a:spLocks noChangeShapeType="1"/>
        </xdr:cNvSpPr>
      </xdr:nvSpPr>
      <xdr:spPr bwMode="auto">
        <a:xfrm flipV="1">
          <a:off x="4133850" y="130397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43</xdr:row>
      <xdr:rowOff>238125</xdr:rowOff>
    </xdr:from>
    <xdr:to>
      <xdr:col>10</xdr:col>
      <xdr:colOff>28575</xdr:colOff>
      <xdr:row>44</xdr:row>
      <xdr:rowOff>0</xdr:rowOff>
    </xdr:to>
    <xdr:sp macro="" textlink="">
      <xdr:nvSpPr>
        <xdr:cNvPr id="3502353" name="Line 27"/>
        <xdr:cNvSpPr>
          <a:spLocks noChangeShapeType="1"/>
        </xdr:cNvSpPr>
      </xdr:nvSpPr>
      <xdr:spPr bwMode="auto">
        <a:xfrm>
          <a:off x="4124325" y="137445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42</xdr:row>
      <xdr:rowOff>104775</xdr:rowOff>
    </xdr:from>
    <xdr:to>
      <xdr:col>10</xdr:col>
      <xdr:colOff>371475</xdr:colOff>
      <xdr:row>43</xdr:row>
      <xdr:rowOff>304800</xdr:rowOff>
    </xdr:to>
    <xdr:sp macro="" textlink="">
      <xdr:nvSpPr>
        <xdr:cNvPr id="24604" name="Text Box 28"/>
        <xdr:cNvSpPr txBox="1">
          <a:spLocks noChangeArrowheads="1"/>
        </xdr:cNvSpPr>
      </xdr:nvSpPr>
      <xdr:spPr bwMode="auto">
        <a:xfrm>
          <a:off x="4362450" y="132492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41</xdr:row>
      <xdr:rowOff>133350</xdr:rowOff>
    </xdr:from>
    <xdr:to>
      <xdr:col>2</xdr:col>
      <xdr:colOff>57150</xdr:colOff>
      <xdr:row>42</xdr:row>
      <xdr:rowOff>66675</xdr:rowOff>
    </xdr:to>
    <xdr:sp macro="" textlink="">
      <xdr:nvSpPr>
        <xdr:cNvPr id="3502355" name="Line 29"/>
        <xdr:cNvSpPr>
          <a:spLocks noChangeShapeType="1"/>
        </xdr:cNvSpPr>
      </xdr:nvSpPr>
      <xdr:spPr bwMode="auto">
        <a:xfrm flipV="1">
          <a:off x="447675" y="130397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43</xdr:row>
      <xdr:rowOff>238125</xdr:rowOff>
    </xdr:from>
    <xdr:to>
      <xdr:col>2</xdr:col>
      <xdr:colOff>28575</xdr:colOff>
      <xdr:row>44</xdr:row>
      <xdr:rowOff>0</xdr:rowOff>
    </xdr:to>
    <xdr:sp macro="" textlink="">
      <xdr:nvSpPr>
        <xdr:cNvPr id="3502356" name="Line 30"/>
        <xdr:cNvSpPr>
          <a:spLocks noChangeShapeType="1"/>
        </xdr:cNvSpPr>
      </xdr:nvSpPr>
      <xdr:spPr bwMode="auto">
        <a:xfrm>
          <a:off x="438150" y="137445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304800</xdr:colOff>
      <xdr:row>41</xdr:row>
      <xdr:rowOff>133350</xdr:rowOff>
    </xdr:from>
    <xdr:to>
      <xdr:col>8</xdr:col>
      <xdr:colOff>295275</xdr:colOff>
      <xdr:row>46</xdr:row>
      <xdr:rowOff>190500</xdr:rowOff>
    </xdr:to>
    <xdr:pic>
      <xdr:nvPicPr>
        <xdr:cNvPr id="3502357" name="Picture 31" descr="AMERI0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3039725"/>
          <a:ext cx="145732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276225</xdr:colOff>
      <xdr:row>33</xdr:row>
      <xdr:rowOff>133350</xdr:rowOff>
    </xdr:from>
    <xdr:to>
      <xdr:col>10</xdr:col>
      <xdr:colOff>57150</xdr:colOff>
      <xdr:row>34</xdr:row>
      <xdr:rowOff>66675</xdr:rowOff>
    </xdr:to>
    <xdr:sp macro="" textlink="">
      <xdr:nvSpPr>
        <xdr:cNvPr id="3502358" name="Line 32"/>
        <xdr:cNvSpPr>
          <a:spLocks noChangeShapeType="1"/>
        </xdr:cNvSpPr>
      </xdr:nvSpPr>
      <xdr:spPr bwMode="auto">
        <a:xfrm flipV="1">
          <a:off x="4133850" y="110204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33</xdr:row>
      <xdr:rowOff>133350</xdr:rowOff>
    </xdr:from>
    <xdr:to>
      <xdr:col>10</xdr:col>
      <xdr:colOff>57150</xdr:colOff>
      <xdr:row>34</xdr:row>
      <xdr:rowOff>66675</xdr:rowOff>
    </xdr:to>
    <xdr:sp macro="" textlink="">
      <xdr:nvSpPr>
        <xdr:cNvPr id="3502359" name="Line 33"/>
        <xdr:cNvSpPr>
          <a:spLocks noChangeShapeType="1"/>
        </xdr:cNvSpPr>
      </xdr:nvSpPr>
      <xdr:spPr bwMode="auto">
        <a:xfrm flipV="1">
          <a:off x="4133850" y="110204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257175</xdr:colOff>
      <xdr:row>49</xdr:row>
      <xdr:rowOff>19050</xdr:rowOff>
    </xdr:from>
    <xdr:to>
      <xdr:col>15</xdr:col>
      <xdr:colOff>371475</xdr:colOff>
      <xdr:row>52</xdr:row>
      <xdr:rowOff>209550</xdr:rowOff>
    </xdr:to>
    <xdr:pic>
      <xdr:nvPicPr>
        <xdr:cNvPr id="350236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7925" y="14944725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49</xdr:row>
      <xdr:rowOff>133350</xdr:rowOff>
    </xdr:from>
    <xdr:to>
      <xdr:col>2</xdr:col>
      <xdr:colOff>57150</xdr:colOff>
      <xdr:row>50</xdr:row>
      <xdr:rowOff>66675</xdr:rowOff>
    </xdr:to>
    <xdr:sp macro="" textlink="">
      <xdr:nvSpPr>
        <xdr:cNvPr id="3502361" name="Line 35"/>
        <xdr:cNvSpPr>
          <a:spLocks noChangeShapeType="1"/>
        </xdr:cNvSpPr>
      </xdr:nvSpPr>
      <xdr:spPr bwMode="auto">
        <a:xfrm flipV="1">
          <a:off x="447675" y="150590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51</xdr:row>
      <xdr:rowOff>238125</xdr:rowOff>
    </xdr:from>
    <xdr:to>
      <xdr:col>2</xdr:col>
      <xdr:colOff>28575</xdr:colOff>
      <xdr:row>52</xdr:row>
      <xdr:rowOff>0</xdr:rowOff>
    </xdr:to>
    <xdr:sp macro="" textlink="">
      <xdr:nvSpPr>
        <xdr:cNvPr id="3502362" name="Line 36"/>
        <xdr:cNvSpPr>
          <a:spLocks noChangeShapeType="1"/>
        </xdr:cNvSpPr>
      </xdr:nvSpPr>
      <xdr:spPr bwMode="auto">
        <a:xfrm>
          <a:off x="438150" y="157638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50</xdr:row>
      <xdr:rowOff>57150</xdr:rowOff>
    </xdr:from>
    <xdr:to>
      <xdr:col>2</xdr:col>
      <xdr:colOff>352425</xdr:colOff>
      <xdr:row>51</xdr:row>
      <xdr:rowOff>257175</xdr:rowOff>
    </xdr:to>
    <xdr:sp macro="" textlink="">
      <xdr:nvSpPr>
        <xdr:cNvPr id="24613" name="Text Box 37"/>
        <xdr:cNvSpPr txBox="1">
          <a:spLocks noChangeArrowheads="1"/>
        </xdr:cNvSpPr>
      </xdr:nvSpPr>
      <xdr:spPr bwMode="auto">
        <a:xfrm>
          <a:off x="657225" y="1522095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49</xdr:row>
      <xdr:rowOff>133350</xdr:rowOff>
    </xdr:from>
    <xdr:to>
      <xdr:col>10</xdr:col>
      <xdr:colOff>57150</xdr:colOff>
      <xdr:row>50</xdr:row>
      <xdr:rowOff>66675</xdr:rowOff>
    </xdr:to>
    <xdr:sp macro="" textlink="">
      <xdr:nvSpPr>
        <xdr:cNvPr id="3502364" name="Line 38"/>
        <xdr:cNvSpPr>
          <a:spLocks noChangeShapeType="1"/>
        </xdr:cNvSpPr>
      </xdr:nvSpPr>
      <xdr:spPr bwMode="auto">
        <a:xfrm flipV="1">
          <a:off x="4133850" y="150590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51</xdr:row>
      <xdr:rowOff>238125</xdr:rowOff>
    </xdr:from>
    <xdr:to>
      <xdr:col>10</xdr:col>
      <xdr:colOff>28575</xdr:colOff>
      <xdr:row>52</xdr:row>
      <xdr:rowOff>0</xdr:rowOff>
    </xdr:to>
    <xdr:sp macro="" textlink="">
      <xdr:nvSpPr>
        <xdr:cNvPr id="3502365" name="Line 39"/>
        <xdr:cNvSpPr>
          <a:spLocks noChangeShapeType="1"/>
        </xdr:cNvSpPr>
      </xdr:nvSpPr>
      <xdr:spPr bwMode="auto">
        <a:xfrm>
          <a:off x="4124325" y="157638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50</xdr:row>
      <xdr:rowOff>104775</xdr:rowOff>
    </xdr:from>
    <xdr:to>
      <xdr:col>10</xdr:col>
      <xdr:colOff>371475</xdr:colOff>
      <xdr:row>51</xdr:row>
      <xdr:rowOff>304800</xdr:rowOff>
    </xdr:to>
    <xdr:sp macro="" textlink="">
      <xdr:nvSpPr>
        <xdr:cNvPr id="24616" name="Text Box 40"/>
        <xdr:cNvSpPr txBox="1">
          <a:spLocks noChangeArrowheads="1"/>
        </xdr:cNvSpPr>
      </xdr:nvSpPr>
      <xdr:spPr bwMode="auto">
        <a:xfrm>
          <a:off x="4362450" y="152685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49</xdr:row>
      <xdr:rowOff>133350</xdr:rowOff>
    </xdr:from>
    <xdr:to>
      <xdr:col>2</xdr:col>
      <xdr:colOff>57150</xdr:colOff>
      <xdr:row>50</xdr:row>
      <xdr:rowOff>66675</xdr:rowOff>
    </xdr:to>
    <xdr:sp macro="" textlink="">
      <xdr:nvSpPr>
        <xdr:cNvPr id="3502367" name="Line 41"/>
        <xdr:cNvSpPr>
          <a:spLocks noChangeShapeType="1"/>
        </xdr:cNvSpPr>
      </xdr:nvSpPr>
      <xdr:spPr bwMode="auto">
        <a:xfrm flipV="1">
          <a:off x="447675" y="150590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51</xdr:row>
      <xdr:rowOff>238125</xdr:rowOff>
    </xdr:from>
    <xdr:to>
      <xdr:col>2</xdr:col>
      <xdr:colOff>28575</xdr:colOff>
      <xdr:row>52</xdr:row>
      <xdr:rowOff>0</xdr:rowOff>
    </xdr:to>
    <xdr:sp macro="" textlink="">
      <xdr:nvSpPr>
        <xdr:cNvPr id="3502368" name="Line 42"/>
        <xdr:cNvSpPr>
          <a:spLocks noChangeShapeType="1"/>
        </xdr:cNvSpPr>
      </xdr:nvSpPr>
      <xdr:spPr bwMode="auto">
        <a:xfrm>
          <a:off x="438150" y="157638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57</xdr:row>
      <xdr:rowOff>133350</xdr:rowOff>
    </xdr:from>
    <xdr:to>
      <xdr:col>2</xdr:col>
      <xdr:colOff>57150</xdr:colOff>
      <xdr:row>58</xdr:row>
      <xdr:rowOff>66675</xdr:rowOff>
    </xdr:to>
    <xdr:sp macro="" textlink="">
      <xdr:nvSpPr>
        <xdr:cNvPr id="3502369" name="Line 43"/>
        <xdr:cNvSpPr>
          <a:spLocks noChangeShapeType="1"/>
        </xdr:cNvSpPr>
      </xdr:nvSpPr>
      <xdr:spPr bwMode="auto">
        <a:xfrm flipV="1">
          <a:off x="447675" y="170783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59</xdr:row>
      <xdr:rowOff>238125</xdr:rowOff>
    </xdr:from>
    <xdr:to>
      <xdr:col>2</xdr:col>
      <xdr:colOff>28575</xdr:colOff>
      <xdr:row>60</xdr:row>
      <xdr:rowOff>0</xdr:rowOff>
    </xdr:to>
    <xdr:sp macro="" textlink="">
      <xdr:nvSpPr>
        <xdr:cNvPr id="3502370" name="Line 44"/>
        <xdr:cNvSpPr>
          <a:spLocks noChangeShapeType="1"/>
        </xdr:cNvSpPr>
      </xdr:nvSpPr>
      <xdr:spPr bwMode="auto">
        <a:xfrm>
          <a:off x="438150" y="177831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58</xdr:row>
      <xdr:rowOff>57150</xdr:rowOff>
    </xdr:from>
    <xdr:to>
      <xdr:col>2</xdr:col>
      <xdr:colOff>352425</xdr:colOff>
      <xdr:row>59</xdr:row>
      <xdr:rowOff>257175</xdr:rowOff>
    </xdr:to>
    <xdr:sp macro="" textlink="">
      <xdr:nvSpPr>
        <xdr:cNvPr id="24621" name="Text Box 45"/>
        <xdr:cNvSpPr txBox="1">
          <a:spLocks noChangeArrowheads="1"/>
        </xdr:cNvSpPr>
      </xdr:nvSpPr>
      <xdr:spPr bwMode="auto">
        <a:xfrm>
          <a:off x="657225" y="1724025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57</xdr:row>
      <xdr:rowOff>133350</xdr:rowOff>
    </xdr:from>
    <xdr:to>
      <xdr:col>10</xdr:col>
      <xdr:colOff>57150</xdr:colOff>
      <xdr:row>58</xdr:row>
      <xdr:rowOff>66675</xdr:rowOff>
    </xdr:to>
    <xdr:sp macro="" textlink="">
      <xdr:nvSpPr>
        <xdr:cNvPr id="3502372" name="Line 46"/>
        <xdr:cNvSpPr>
          <a:spLocks noChangeShapeType="1"/>
        </xdr:cNvSpPr>
      </xdr:nvSpPr>
      <xdr:spPr bwMode="auto">
        <a:xfrm flipV="1">
          <a:off x="4133850" y="170783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59</xdr:row>
      <xdr:rowOff>238125</xdr:rowOff>
    </xdr:from>
    <xdr:to>
      <xdr:col>10</xdr:col>
      <xdr:colOff>28575</xdr:colOff>
      <xdr:row>60</xdr:row>
      <xdr:rowOff>0</xdr:rowOff>
    </xdr:to>
    <xdr:sp macro="" textlink="">
      <xdr:nvSpPr>
        <xdr:cNvPr id="3502373" name="Line 47"/>
        <xdr:cNvSpPr>
          <a:spLocks noChangeShapeType="1"/>
        </xdr:cNvSpPr>
      </xdr:nvSpPr>
      <xdr:spPr bwMode="auto">
        <a:xfrm>
          <a:off x="4124325" y="177831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58</xdr:row>
      <xdr:rowOff>104775</xdr:rowOff>
    </xdr:from>
    <xdr:to>
      <xdr:col>10</xdr:col>
      <xdr:colOff>371475</xdr:colOff>
      <xdr:row>59</xdr:row>
      <xdr:rowOff>304800</xdr:rowOff>
    </xdr:to>
    <xdr:sp macro="" textlink="">
      <xdr:nvSpPr>
        <xdr:cNvPr id="24624" name="Text Box 48"/>
        <xdr:cNvSpPr txBox="1">
          <a:spLocks noChangeArrowheads="1"/>
        </xdr:cNvSpPr>
      </xdr:nvSpPr>
      <xdr:spPr bwMode="auto">
        <a:xfrm>
          <a:off x="4362450" y="172878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57</xdr:row>
      <xdr:rowOff>133350</xdr:rowOff>
    </xdr:from>
    <xdr:to>
      <xdr:col>2</xdr:col>
      <xdr:colOff>57150</xdr:colOff>
      <xdr:row>58</xdr:row>
      <xdr:rowOff>66675</xdr:rowOff>
    </xdr:to>
    <xdr:sp macro="" textlink="">
      <xdr:nvSpPr>
        <xdr:cNvPr id="3502375" name="Line 49"/>
        <xdr:cNvSpPr>
          <a:spLocks noChangeShapeType="1"/>
        </xdr:cNvSpPr>
      </xdr:nvSpPr>
      <xdr:spPr bwMode="auto">
        <a:xfrm flipV="1">
          <a:off x="447675" y="170783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59</xdr:row>
      <xdr:rowOff>238125</xdr:rowOff>
    </xdr:from>
    <xdr:to>
      <xdr:col>2</xdr:col>
      <xdr:colOff>28575</xdr:colOff>
      <xdr:row>60</xdr:row>
      <xdr:rowOff>0</xdr:rowOff>
    </xdr:to>
    <xdr:sp macro="" textlink="">
      <xdr:nvSpPr>
        <xdr:cNvPr id="3502376" name="Line 50"/>
        <xdr:cNvSpPr>
          <a:spLocks noChangeShapeType="1"/>
        </xdr:cNvSpPr>
      </xdr:nvSpPr>
      <xdr:spPr bwMode="auto">
        <a:xfrm>
          <a:off x="438150" y="177831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49</xdr:row>
      <xdr:rowOff>133350</xdr:rowOff>
    </xdr:from>
    <xdr:to>
      <xdr:col>10</xdr:col>
      <xdr:colOff>57150</xdr:colOff>
      <xdr:row>50</xdr:row>
      <xdr:rowOff>66675</xdr:rowOff>
    </xdr:to>
    <xdr:sp macro="" textlink="">
      <xdr:nvSpPr>
        <xdr:cNvPr id="3502377" name="Line 51"/>
        <xdr:cNvSpPr>
          <a:spLocks noChangeShapeType="1"/>
        </xdr:cNvSpPr>
      </xdr:nvSpPr>
      <xdr:spPr bwMode="auto">
        <a:xfrm flipV="1">
          <a:off x="4133850" y="150590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49</xdr:row>
      <xdr:rowOff>133350</xdr:rowOff>
    </xdr:from>
    <xdr:to>
      <xdr:col>10</xdr:col>
      <xdr:colOff>57150</xdr:colOff>
      <xdr:row>50</xdr:row>
      <xdr:rowOff>66675</xdr:rowOff>
    </xdr:to>
    <xdr:sp macro="" textlink="">
      <xdr:nvSpPr>
        <xdr:cNvPr id="3502378" name="Line 52"/>
        <xdr:cNvSpPr>
          <a:spLocks noChangeShapeType="1"/>
        </xdr:cNvSpPr>
      </xdr:nvSpPr>
      <xdr:spPr bwMode="auto">
        <a:xfrm flipV="1">
          <a:off x="4133850" y="150590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381000</xdr:colOff>
      <xdr:row>57</xdr:row>
      <xdr:rowOff>190500</xdr:rowOff>
    </xdr:from>
    <xdr:to>
      <xdr:col>7</xdr:col>
      <xdr:colOff>600075</xdr:colOff>
      <xdr:row>61</xdr:row>
      <xdr:rowOff>200025</xdr:rowOff>
    </xdr:to>
    <xdr:pic>
      <xdr:nvPicPr>
        <xdr:cNvPr id="3502379" name="Picture 53" descr="AMERI10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43150" y="17135475"/>
          <a:ext cx="10763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257175</xdr:colOff>
      <xdr:row>65</xdr:row>
      <xdr:rowOff>19050</xdr:rowOff>
    </xdr:from>
    <xdr:to>
      <xdr:col>15</xdr:col>
      <xdr:colOff>371475</xdr:colOff>
      <xdr:row>68</xdr:row>
      <xdr:rowOff>209550</xdr:rowOff>
    </xdr:to>
    <xdr:pic>
      <xdr:nvPicPr>
        <xdr:cNvPr id="3502380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7925" y="18983325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65</xdr:row>
      <xdr:rowOff>133350</xdr:rowOff>
    </xdr:from>
    <xdr:to>
      <xdr:col>2</xdr:col>
      <xdr:colOff>57150</xdr:colOff>
      <xdr:row>66</xdr:row>
      <xdr:rowOff>66675</xdr:rowOff>
    </xdr:to>
    <xdr:sp macro="" textlink="">
      <xdr:nvSpPr>
        <xdr:cNvPr id="3502381" name="Line 55"/>
        <xdr:cNvSpPr>
          <a:spLocks noChangeShapeType="1"/>
        </xdr:cNvSpPr>
      </xdr:nvSpPr>
      <xdr:spPr bwMode="auto">
        <a:xfrm flipV="1">
          <a:off x="447675" y="190976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67</xdr:row>
      <xdr:rowOff>238125</xdr:rowOff>
    </xdr:from>
    <xdr:to>
      <xdr:col>2</xdr:col>
      <xdr:colOff>28575</xdr:colOff>
      <xdr:row>68</xdr:row>
      <xdr:rowOff>0</xdr:rowOff>
    </xdr:to>
    <xdr:sp macro="" textlink="">
      <xdr:nvSpPr>
        <xdr:cNvPr id="3502382" name="Line 56"/>
        <xdr:cNvSpPr>
          <a:spLocks noChangeShapeType="1"/>
        </xdr:cNvSpPr>
      </xdr:nvSpPr>
      <xdr:spPr bwMode="auto">
        <a:xfrm>
          <a:off x="438150" y="198024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66</xdr:row>
      <xdr:rowOff>57150</xdr:rowOff>
    </xdr:from>
    <xdr:to>
      <xdr:col>2</xdr:col>
      <xdr:colOff>352425</xdr:colOff>
      <xdr:row>67</xdr:row>
      <xdr:rowOff>257175</xdr:rowOff>
    </xdr:to>
    <xdr:sp macro="" textlink="">
      <xdr:nvSpPr>
        <xdr:cNvPr id="24633" name="Text Box 57"/>
        <xdr:cNvSpPr txBox="1">
          <a:spLocks noChangeArrowheads="1"/>
        </xdr:cNvSpPr>
      </xdr:nvSpPr>
      <xdr:spPr bwMode="auto">
        <a:xfrm>
          <a:off x="657225" y="1925955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65</xdr:row>
      <xdr:rowOff>133350</xdr:rowOff>
    </xdr:from>
    <xdr:to>
      <xdr:col>10</xdr:col>
      <xdr:colOff>57150</xdr:colOff>
      <xdr:row>66</xdr:row>
      <xdr:rowOff>66675</xdr:rowOff>
    </xdr:to>
    <xdr:sp macro="" textlink="">
      <xdr:nvSpPr>
        <xdr:cNvPr id="3502384" name="Line 58"/>
        <xdr:cNvSpPr>
          <a:spLocks noChangeShapeType="1"/>
        </xdr:cNvSpPr>
      </xdr:nvSpPr>
      <xdr:spPr bwMode="auto">
        <a:xfrm flipV="1">
          <a:off x="4133850" y="190976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67</xdr:row>
      <xdr:rowOff>238125</xdr:rowOff>
    </xdr:from>
    <xdr:to>
      <xdr:col>10</xdr:col>
      <xdr:colOff>28575</xdr:colOff>
      <xdr:row>68</xdr:row>
      <xdr:rowOff>0</xdr:rowOff>
    </xdr:to>
    <xdr:sp macro="" textlink="">
      <xdr:nvSpPr>
        <xdr:cNvPr id="3502385" name="Line 59"/>
        <xdr:cNvSpPr>
          <a:spLocks noChangeShapeType="1"/>
        </xdr:cNvSpPr>
      </xdr:nvSpPr>
      <xdr:spPr bwMode="auto">
        <a:xfrm>
          <a:off x="4124325" y="198024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66</xdr:row>
      <xdr:rowOff>104775</xdr:rowOff>
    </xdr:from>
    <xdr:to>
      <xdr:col>10</xdr:col>
      <xdr:colOff>371475</xdr:colOff>
      <xdr:row>67</xdr:row>
      <xdr:rowOff>304800</xdr:rowOff>
    </xdr:to>
    <xdr:sp macro="" textlink="">
      <xdr:nvSpPr>
        <xdr:cNvPr id="24636" name="Text Box 60"/>
        <xdr:cNvSpPr txBox="1">
          <a:spLocks noChangeArrowheads="1"/>
        </xdr:cNvSpPr>
      </xdr:nvSpPr>
      <xdr:spPr bwMode="auto">
        <a:xfrm>
          <a:off x="4362450" y="193071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65</xdr:row>
      <xdr:rowOff>133350</xdr:rowOff>
    </xdr:from>
    <xdr:to>
      <xdr:col>2</xdr:col>
      <xdr:colOff>57150</xdr:colOff>
      <xdr:row>66</xdr:row>
      <xdr:rowOff>66675</xdr:rowOff>
    </xdr:to>
    <xdr:sp macro="" textlink="">
      <xdr:nvSpPr>
        <xdr:cNvPr id="3502387" name="Line 61"/>
        <xdr:cNvSpPr>
          <a:spLocks noChangeShapeType="1"/>
        </xdr:cNvSpPr>
      </xdr:nvSpPr>
      <xdr:spPr bwMode="auto">
        <a:xfrm flipV="1">
          <a:off x="447675" y="190976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67</xdr:row>
      <xdr:rowOff>238125</xdr:rowOff>
    </xdr:from>
    <xdr:to>
      <xdr:col>2</xdr:col>
      <xdr:colOff>28575</xdr:colOff>
      <xdr:row>68</xdr:row>
      <xdr:rowOff>0</xdr:rowOff>
    </xdr:to>
    <xdr:sp macro="" textlink="">
      <xdr:nvSpPr>
        <xdr:cNvPr id="3502388" name="Line 62"/>
        <xdr:cNvSpPr>
          <a:spLocks noChangeShapeType="1"/>
        </xdr:cNvSpPr>
      </xdr:nvSpPr>
      <xdr:spPr bwMode="auto">
        <a:xfrm>
          <a:off x="438150" y="198024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73</xdr:row>
      <xdr:rowOff>133350</xdr:rowOff>
    </xdr:from>
    <xdr:to>
      <xdr:col>2</xdr:col>
      <xdr:colOff>57150</xdr:colOff>
      <xdr:row>74</xdr:row>
      <xdr:rowOff>66675</xdr:rowOff>
    </xdr:to>
    <xdr:sp macro="" textlink="">
      <xdr:nvSpPr>
        <xdr:cNvPr id="3502389" name="Line 63"/>
        <xdr:cNvSpPr>
          <a:spLocks noChangeShapeType="1"/>
        </xdr:cNvSpPr>
      </xdr:nvSpPr>
      <xdr:spPr bwMode="auto">
        <a:xfrm flipV="1">
          <a:off x="447675" y="211169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75</xdr:row>
      <xdr:rowOff>238125</xdr:rowOff>
    </xdr:from>
    <xdr:to>
      <xdr:col>2</xdr:col>
      <xdr:colOff>28575</xdr:colOff>
      <xdr:row>76</xdr:row>
      <xdr:rowOff>0</xdr:rowOff>
    </xdr:to>
    <xdr:sp macro="" textlink="">
      <xdr:nvSpPr>
        <xdr:cNvPr id="3502390" name="Line 64"/>
        <xdr:cNvSpPr>
          <a:spLocks noChangeShapeType="1"/>
        </xdr:cNvSpPr>
      </xdr:nvSpPr>
      <xdr:spPr bwMode="auto">
        <a:xfrm>
          <a:off x="438150" y="218217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74</xdr:row>
      <xdr:rowOff>57150</xdr:rowOff>
    </xdr:from>
    <xdr:to>
      <xdr:col>2</xdr:col>
      <xdr:colOff>352425</xdr:colOff>
      <xdr:row>75</xdr:row>
      <xdr:rowOff>257175</xdr:rowOff>
    </xdr:to>
    <xdr:sp macro="" textlink="">
      <xdr:nvSpPr>
        <xdr:cNvPr id="24641" name="Text Box 65"/>
        <xdr:cNvSpPr txBox="1">
          <a:spLocks noChangeArrowheads="1"/>
        </xdr:cNvSpPr>
      </xdr:nvSpPr>
      <xdr:spPr bwMode="auto">
        <a:xfrm>
          <a:off x="657225" y="2127885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73</xdr:row>
      <xdr:rowOff>133350</xdr:rowOff>
    </xdr:from>
    <xdr:to>
      <xdr:col>10</xdr:col>
      <xdr:colOff>57150</xdr:colOff>
      <xdr:row>74</xdr:row>
      <xdr:rowOff>66675</xdr:rowOff>
    </xdr:to>
    <xdr:sp macro="" textlink="">
      <xdr:nvSpPr>
        <xdr:cNvPr id="3502392" name="Line 66"/>
        <xdr:cNvSpPr>
          <a:spLocks noChangeShapeType="1"/>
        </xdr:cNvSpPr>
      </xdr:nvSpPr>
      <xdr:spPr bwMode="auto">
        <a:xfrm flipV="1">
          <a:off x="4133850" y="211169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75</xdr:row>
      <xdr:rowOff>238125</xdr:rowOff>
    </xdr:from>
    <xdr:to>
      <xdr:col>10</xdr:col>
      <xdr:colOff>28575</xdr:colOff>
      <xdr:row>76</xdr:row>
      <xdr:rowOff>0</xdr:rowOff>
    </xdr:to>
    <xdr:sp macro="" textlink="">
      <xdr:nvSpPr>
        <xdr:cNvPr id="3502393" name="Line 67"/>
        <xdr:cNvSpPr>
          <a:spLocks noChangeShapeType="1"/>
        </xdr:cNvSpPr>
      </xdr:nvSpPr>
      <xdr:spPr bwMode="auto">
        <a:xfrm>
          <a:off x="4124325" y="218217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74</xdr:row>
      <xdr:rowOff>104775</xdr:rowOff>
    </xdr:from>
    <xdr:to>
      <xdr:col>10</xdr:col>
      <xdr:colOff>371475</xdr:colOff>
      <xdr:row>75</xdr:row>
      <xdr:rowOff>304800</xdr:rowOff>
    </xdr:to>
    <xdr:sp macro="" textlink="">
      <xdr:nvSpPr>
        <xdr:cNvPr id="24644" name="Text Box 68"/>
        <xdr:cNvSpPr txBox="1">
          <a:spLocks noChangeArrowheads="1"/>
        </xdr:cNvSpPr>
      </xdr:nvSpPr>
      <xdr:spPr bwMode="auto">
        <a:xfrm>
          <a:off x="4362450" y="213264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73</xdr:row>
      <xdr:rowOff>133350</xdr:rowOff>
    </xdr:from>
    <xdr:to>
      <xdr:col>2</xdr:col>
      <xdr:colOff>57150</xdr:colOff>
      <xdr:row>74</xdr:row>
      <xdr:rowOff>66675</xdr:rowOff>
    </xdr:to>
    <xdr:sp macro="" textlink="">
      <xdr:nvSpPr>
        <xdr:cNvPr id="3502395" name="Line 69"/>
        <xdr:cNvSpPr>
          <a:spLocks noChangeShapeType="1"/>
        </xdr:cNvSpPr>
      </xdr:nvSpPr>
      <xdr:spPr bwMode="auto">
        <a:xfrm flipV="1">
          <a:off x="447675" y="211169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75</xdr:row>
      <xdr:rowOff>238125</xdr:rowOff>
    </xdr:from>
    <xdr:to>
      <xdr:col>2</xdr:col>
      <xdr:colOff>28575</xdr:colOff>
      <xdr:row>76</xdr:row>
      <xdr:rowOff>0</xdr:rowOff>
    </xdr:to>
    <xdr:sp macro="" textlink="">
      <xdr:nvSpPr>
        <xdr:cNvPr id="3502396" name="Line 70"/>
        <xdr:cNvSpPr>
          <a:spLocks noChangeShapeType="1"/>
        </xdr:cNvSpPr>
      </xdr:nvSpPr>
      <xdr:spPr bwMode="auto">
        <a:xfrm>
          <a:off x="438150" y="218217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304800</xdr:colOff>
      <xdr:row>73</xdr:row>
      <xdr:rowOff>133350</xdr:rowOff>
    </xdr:from>
    <xdr:to>
      <xdr:col>8</xdr:col>
      <xdr:colOff>295275</xdr:colOff>
      <xdr:row>78</xdr:row>
      <xdr:rowOff>190500</xdr:rowOff>
    </xdr:to>
    <xdr:pic>
      <xdr:nvPicPr>
        <xdr:cNvPr id="3502397" name="Picture 71" descr="AMERI0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21116925"/>
          <a:ext cx="145732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276225</xdr:colOff>
      <xdr:row>65</xdr:row>
      <xdr:rowOff>133350</xdr:rowOff>
    </xdr:from>
    <xdr:to>
      <xdr:col>10</xdr:col>
      <xdr:colOff>57150</xdr:colOff>
      <xdr:row>66</xdr:row>
      <xdr:rowOff>66675</xdr:rowOff>
    </xdr:to>
    <xdr:sp macro="" textlink="">
      <xdr:nvSpPr>
        <xdr:cNvPr id="3502398" name="Line 72"/>
        <xdr:cNvSpPr>
          <a:spLocks noChangeShapeType="1"/>
        </xdr:cNvSpPr>
      </xdr:nvSpPr>
      <xdr:spPr bwMode="auto">
        <a:xfrm flipV="1">
          <a:off x="4133850" y="190976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65</xdr:row>
      <xdr:rowOff>133350</xdr:rowOff>
    </xdr:from>
    <xdr:to>
      <xdr:col>10</xdr:col>
      <xdr:colOff>57150</xdr:colOff>
      <xdr:row>66</xdr:row>
      <xdr:rowOff>66675</xdr:rowOff>
    </xdr:to>
    <xdr:sp macro="" textlink="">
      <xdr:nvSpPr>
        <xdr:cNvPr id="3502399" name="Line 73"/>
        <xdr:cNvSpPr>
          <a:spLocks noChangeShapeType="1"/>
        </xdr:cNvSpPr>
      </xdr:nvSpPr>
      <xdr:spPr bwMode="auto">
        <a:xfrm flipV="1">
          <a:off x="4133850" y="190976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257175</xdr:colOff>
      <xdr:row>81</xdr:row>
      <xdr:rowOff>19050</xdr:rowOff>
    </xdr:from>
    <xdr:to>
      <xdr:col>15</xdr:col>
      <xdr:colOff>371475</xdr:colOff>
      <xdr:row>84</xdr:row>
      <xdr:rowOff>209550</xdr:rowOff>
    </xdr:to>
    <xdr:pic>
      <xdr:nvPicPr>
        <xdr:cNvPr id="3502400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7925" y="23021925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81</xdr:row>
      <xdr:rowOff>133350</xdr:rowOff>
    </xdr:from>
    <xdr:to>
      <xdr:col>2</xdr:col>
      <xdr:colOff>57150</xdr:colOff>
      <xdr:row>82</xdr:row>
      <xdr:rowOff>66675</xdr:rowOff>
    </xdr:to>
    <xdr:sp macro="" textlink="">
      <xdr:nvSpPr>
        <xdr:cNvPr id="3502401" name="Line 75"/>
        <xdr:cNvSpPr>
          <a:spLocks noChangeShapeType="1"/>
        </xdr:cNvSpPr>
      </xdr:nvSpPr>
      <xdr:spPr bwMode="auto">
        <a:xfrm flipV="1">
          <a:off x="447675" y="231362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83</xdr:row>
      <xdr:rowOff>238125</xdr:rowOff>
    </xdr:from>
    <xdr:to>
      <xdr:col>2</xdr:col>
      <xdr:colOff>28575</xdr:colOff>
      <xdr:row>84</xdr:row>
      <xdr:rowOff>0</xdr:rowOff>
    </xdr:to>
    <xdr:sp macro="" textlink="">
      <xdr:nvSpPr>
        <xdr:cNvPr id="3502402" name="Line 76"/>
        <xdr:cNvSpPr>
          <a:spLocks noChangeShapeType="1"/>
        </xdr:cNvSpPr>
      </xdr:nvSpPr>
      <xdr:spPr bwMode="auto">
        <a:xfrm>
          <a:off x="438150" y="238410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82</xdr:row>
      <xdr:rowOff>57150</xdr:rowOff>
    </xdr:from>
    <xdr:to>
      <xdr:col>2</xdr:col>
      <xdr:colOff>352425</xdr:colOff>
      <xdr:row>83</xdr:row>
      <xdr:rowOff>257175</xdr:rowOff>
    </xdr:to>
    <xdr:sp macro="" textlink="">
      <xdr:nvSpPr>
        <xdr:cNvPr id="24653" name="Text Box 77"/>
        <xdr:cNvSpPr txBox="1">
          <a:spLocks noChangeArrowheads="1"/>
        </xdr:cNvSpPr>
      </xdr:nvSpPr>
      <xdr:spPr bwMode="auto">
        <a:xfrm>
          <a:off x="657225" y="2329815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81</xdr:row>
      <xdr:rowOff>133350</xdr:rowOff>
    </xdr:from>
    <xdr:to>
      <xdr:col>10</xdr:col>
      <xdr:colOff>57150</xdr:colOff>
      <xdr:row>82</xdr:row>
      <xdr:rowOff>66675</xdr:rowOff>
    </xdr:to>
    <xdr:sp macro="" textlink="">
      <xdr:nvSpPr>
        <xdr:cNvPr id="3502404" name="Line 78"/>
        <xdr:cNvSpPr>
          <a:spLocks noChangeShapeType="1"/>
        </xdr:cNvSpPr>
      </xdr:nvSpPr>
      <xdr:spPr bwMode="auto">
        <a:xfrm flipV="1">
          <a:off x="4133850" y="231362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83</xdr:row>
      <xdr:rowOff>238125</xdr:rowOff>
    </xdr:from>
    <xdr:to>
      <xdr:col>10</xdr:col>
      <xdr:colOff>28575</xdr:colOff>
      <xdr:row>84</xdr:row>
      <xdr:rowOff>0</xdr:rowOff>
    </xdr:to>
    <xdr:sp macro="" textlink="">
      <xdr:nvSpPr>
        <xdr:cNvPr id="3502405" name="Line 79"/>
        <xdr:cNvSpPr>
          <a:spLocks noChangeShapeType="1"/>
        </xdr:cNvSpPr>
      </xdr:nvSpPr>
      <xdr:spPr bwMode="auto">
        <a:xfrm>
          <a:off x="4124325" y="238410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82</xdr:row>
      <xdr:rowOff>104775</xdr:rowOff>
    </xdr:from>
    <xdr:to>
      <xdr:col>10</xdr:col>
      <xdr:colOff>371475</xdr:colOff>
      <xdr:row>83</xdr:row>
      <xdr:rowOff>304800</xdr:rowOff>
    </xdr:to>
    <xdr:sp macro="" textlink="">
      <xdr:nvSpPr>
        <xdr:cNvPr id="24656" name="Text Box 80"/>
        <xdr:cNvSpPr txBox="1">
          <a:spLocks noChangeArrowheads="1"/>
        </xdr:cNvSpPr>
      </xdr:nvSpPr>
      <xdr:spPr bwMode="auto">
        <a:xfrm>
          <a:off x="4362450" y="233457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81</xdr:row>
      <xdr:rowOff>133350</xdr:rowOff>
    </xdr:from>
    <xdr:to>
      <xdr:col>2</xdr:col>
      <xdr:colOff>57150</xdr:colOff>
      <xdr:row>82</xdr:row>
      <xdr:rowOff>66675</xdr:rowOff>
    </xdr:to>
    <xdr:sp macro="" textlink="">
      <xdr:nvSpPr>
        <xdr:cNvPr id="3502407" name="Line 81"/>
        <xdr:cNvSpPr>
          <a:spLocks noChangeShapeType="1"/>
        </xdr:cNvSpPr>
      </xdr:nvSpPr>
      <xdr:spPr bwMode="auto">
        <a:xfrm flipV="1">
          <a:off x="447675" y="231362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83</xdr:row>
      <xdr:rowOff>238125</xdr:rowOff>
    </xdr:from>
    <xdr:to>
      <xdr:col>2</xdr:col>
      <xdr:colOff>28575</xdr:colOff>
      <xdr:row>84</xdr:row>
      <xdr:rowOff>0</xdr:rowOff>
    </xdr:to>
    <xdr:sp macro="" textlink="">
      <xdr:nvSpPr>
        <xdr:cNvPr id="3502408" name="Line 82"/>
        <xdr:cNvSpPr>
          <a:spLocks noChangeShapeType="1"/>
        </xdr:cNvSpPr>
      </xdr:nvSpPr>
      <xdr:spPr bwMode="auto">
        <a:xfrm>
          <a:off x="438150" y="238410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89</xdr:row>
      <xdr:rowOff>133350</xdr:rowOff>
    </xdr:from>
    <xdr:to>
      <xdr:col>2</xdr:col>
      <xdr:colOff>57150</xdr:colOff>
      <xdr:row>90</xdr:row>
      <xdr:rowOff>66675</xdr:rowOff>
    </xdr:to>
    <xdr:sp macro="" textlink="">
      <xdr:nvSpPr>
        <xdr:cNvPr id="3502409" name="Line 83"/>
        <xdr:cNvSpPr>
          <a:spLocks noChangeShapeType="1"/>
        </xdr:cNvSpPr>
      </xdr:nvSpPr>
      <xdr:spPr bwMode="auto">
        <a:xfrm flipV="1">
          <a:off x="447675" y="251555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91</xdr:row>
      <xdr:rowOff>238125</xdr:rowOff>
    </xdr:from>
    <xdr:to>
      <xdr:col>2</xdr:col>
      <xdr:colOff>28575</xdr:colOff>
      <xdr:row>92</xdr:row>
      <xdr:rowOff>0</xdr:rowOff>
    </xdr:to>
    <xdr:sp macro="" textlink="">
      <xdr:nvSpPr>
        <xdr:cNvPr id="3502410" name="Line 84"/>
        <xdr:cNvSpPr>
          <a:spLocks noChangeShapeType="1"/>
        </xdr:cNvSpPr>
      </xdr:nvSpPr>
      <xdr:spPr bwMode="auto">
        <a:xfrm>
          <a:off x="438150" y="258603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90</xdr:row>
      <xdr:rowOff>57150</xdr:rowOff>
    </xdr:from>
    <xdr:to>
      <xdr:col>2</xdr:col>
      <xdr:colOff>352425</xdr:colOff>
      <xdr:row>91</xdr:row>
      <xdr:rowOff>257175</xdr:rowOff>
    </xdr:to>
    <xdr:sp macro="" textlink="">
      <xdr:nvSpPr>
        <xdr:cNvPr id="24661" name="Text Box 85"/>
        <xdr:cNvSpPr txBox="1">
          <a:spLocks noChangeArrowheads="1"/>
        </xdr:cNvSpPr>
      </xdr:nvSpPr>
      <xdr:spPr bwMode="auto">
        <a:xfrm>
          <a:off x="657225" y="2531745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89</xdr:row>
      <xdr:rowOff>133350</xdr:rowOff>
    </xdr:from>
    <xdr:to>
      <xdr:col>10</xdr:col>
      <xdr:colOff>57150</xdr:colOff>
      <xdr:row>90</xdr:row>
      <xdr:rowOff>66675</xdr:rowOff>
    </xdr:to>
    <xdr:sp macro="" textlink="">
      <xdr:nvSpPr>
        <xdr:cNvPr id="3502412" name="Line 86"/>
        <xdr:cNvSpPr>
          <a:spLocks noChangeShapeType="1"/>
        </xdr:cNvSpPr>
      </xdr:nvSpPr>
      <xdr:spPr bwMode="auto">
        <a:xfrm flipV="1">
          <a:off x="4133850" y="251555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91</xdr:row>
      <xdr:rowOff>238125</xdr:rowOff>
    </xdr:from>
    <xdr:to>
      <xdr:col>10</xdr:col>
      <xdr:colOff>28575</xdr:colOff>
      <xdr:row>92</xdr:row>
      <xdr:rowOff>0</xdr:rowOff>
    </xdr:to>
    <xdr:sp macro="" textlink="">
      <xdr:nvSpPr>
        <xdr:cNvPr id="3502413" name="Line 87"/>
        <xdr:cNvSpPr>
          <a:spLocks noChangeShapeType="1"/>
        </xdr:cNvSpPr>
      </xdr:nvSpPr>
      <xdr:spPr bwMode="auto">
        <a:xfrm>
          <a:off x="4124325" y="258603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90</xdr:row>
      <xdr:rowOff>104775</xdr:rowOff>
    </xdr:from>
    <xdr:to>
      <xdr:col>10</xdr:col>
      <xdr:colOff>371475</xdr:colOff>
      <xdr:row>91</xdr:row>
      <xdr:rowOff>304800</xdr:rowOff>
    </xdr:to>
    <xdr:sp macro="" textlink="">
      <xdr:nvSpPr>
        <xdr:cNvPr id="24664" name="Text Box 88"/>
        <xdr:cNvSpPr txBox="1">
          <a:spLocks noChangeArrowheads="1"/>
        </xdr:cNvSpPr>
      </xdr:nvSpPr>
      <xdr:spPr bwMode="auto">
        <a:xfrm>
          <a:off x="4362450" y="253650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89</xdr:row>
      <xdr:rowOff>133350</xdr:rowOff>
    </xdr:from>
    <xdr:to>
      <xdr:col>2</xdr:col>
      <xdr:colOff>57150</xdr:colOff>
      <xdr:row>90</xdr:row>
      <xdr:rowOff>66675</xdr:rowOff>
    </xdr:to>
    <xdr:sp macro="" textlink="">
      <xdr:nvSpPr>
        <xdr:cNvPr id="3502415" name="Line 89"/>
        <xdr:cNvSpPr>
          <a:spLocks noChangeShapeType="1"/>
        </xdr:cNvSpPr>
      </xdr:nvSpPr>
      <xdr:spPr bwMode="auto">
        <a:xfrm flipV="1">
          <a:off x="447675" y="251555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91</xdr:row>
      <xdr:rowOff>238125</xdr:rowOff>
    </xdr:from>
    <xdr:to>
      <xdr:col>2</xdr:col>
      <xdr:colOff>28575</xdr:colOff>
      <xdr:row>92</xdr:row>
      <xdr:rowOff>0</xdr:rowOff>
    </xdr:to>
    <xdr:sp macro="" textlink="">
      <xdr:nvSpPr>
        <xdr:cNvPr id="3502416" name="Line 90"/>
        <xdr:cNvSpPr>
          <a:spLocks noChangeShapeType="1"/>
        </xdr:cNvSpPr>
      </xdr:nvSpPr>
      <xdr:spPr bwMode="auto">
        <a:xfrm>
          <a:off x="438150" y="258603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81</xdr:row>
      <xdr:rowOff>133350</xdr:rowOff>
    </xdr:from>
    <xdr:to>
      <xdr:col>10</xdr:col>
      <xdr:colOff>57150</xdr:colOff>
      <xdr:row>82</xdr:row>
      <xdr:rowOff>66675</xdr:rowOff>
    </xdr:to>
    <xdr:sp macro="" textlink="">
      <xdr:nvSpPr>
        <xdr:cNvPr id="3502417" name="Line 91"/>
        <xdr:cNvSpPr>
          <a:spLocks noChangeShapeType="1"/>
        </xdr:cNvSpPr>
      </xdr:nvSpPr>
      <xdr:spPr bwMode="auto">
        <a:xfrm flipV="1">
          <a:off x="4133850" y="231362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81</xdr:row>
      <xdr:rowOff>133350</xdr:rowOff>
    </xdr:from>
    <xdr:to>
      <xdr:col>10</xdr:col>
      <xdr:colOff>57150</xdr:colOff>
      <xdr:row>82</xdr:row>
      <xdr:rowOff>66675</xdr:rowOff>
    </xdr:to>
    <xdr:sp macro="" textlink="">
      <xdr:nvSpPr>
        <xdr:cNvPr id="3502418" name="Line 92"/>
        <xdr:cNvSpPr>
          <a:spLocks noChangeShapeType="1"/>
        </xdr:cNvSpPr>
      </xdr:nvSpPr>
      <xdr:spPr bwMode="auto">
        <a:xfrm flipV="1">
          <a:off x="4133850" y="231362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381000</xdr:colOff>
      <xdr:row>89</xdr:row>
      <xdr:rowOff>190500</xdr:rowOff>
    </xdr:from>
    <xdr:to>
      <xdr:col>7</xdr:col>
      <xdr:colOff>600075</xdr:colOff>
      <xdr:row>93</xdr:row>
      <xdr:rowOff>200025</xdr:rowOff>
    </xdr:to>
    <xdr:pic>
      <xdr:nvPicPr>
        <xdr:cNvPr id="3502419" name="Picture 93" descr="AMERI10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43150" y="25212675"/>
          <a:ext cx="10763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257175</xdr:colOff>
      <xdr:row>97</xdr:row>
      <xdr:rowOff>19050</xdr:rowOff>
    </xdr:from>
    <xdr:to>
      <xdr:col>15</xdr:col>
      <xdr:colOff>371475</xdr:colOff>
      <xdr:row>100</xdr:row>
      <xdr:rowOff>209550</xdr:rowOff>
    </xdr:to>
    <xdr:pic>
      <xdr:nvPicPr>
        <xdr:cNvPr id="3502420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7925" y="27060525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97</xdr:row>
      <xdr:rowOff>133350</xdr:rowOff>
    </xdr:from>
    <xdr:to>
      <xdr:col>2</xdr:col>
      <xdr:colOff>57150</xdr:colOff>
      <xdr:row>98</xdr:row>
      <xdr:rowOff>66675</xdr:rowOff>
    </xdr:to>
    <xdr:sp macro="" textlink="">
      <xdr:nvSpPr>
        <xdr:cNvPr id="3502421" name="Line 95"/>
        <xdr:cNvSpPr>
          <a:spLocks noChangeShapeType="1"/>
        </xdr:cNvSpPr>
      </xdr:nvSpPr>
      <xdr:spPr bwMode="auto">
        <a:xfrm flipV="1">
          <a:off x="447675" y="271748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99</xdr:row>
      <xdr:rowOff>238125</xdr:rowOff>
    </xdr:from>
    <xdr:to>
      <xdr:col>2</xdr:col>
      <xdr:colOff>28575</xdr:colOff>
      <xdr:row>100</xdr:row>
      <xdr:rowOff>0</xdr:rowOff>
    </xdr:to>
    <xdr:sp macro="" textlink="">
      <xdr:nvSpPr>
        <xdr:cNvPr id="3502422" name="Line 96"/>
        <xdr:cNvSpPr>
          <a:spLocks noChangeShapeType="1"/>
        </xdr:cNvSpPr>
      </xdr:nvSpPr>
      <xdr:spPr bwMode="auto">
        <a:xfrm>
          <a:off x="438150" y="278796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98</xdr:row>
      <xdr:rowOff>57150</xdr:rowOff>
    </xdr:from>
    <xdr:to>
      <xdr:col>2</xdr:col>
      <xdr:colOff>352425</xdr:colOff>
      <xdr:row>99</xdr:row>
      <xdr:rowOff>257175</xdr:rowOff>
    </xdr:to>
    <xdr:sp macro="" textlink="">
      <xdr:nvSpPr>
        <xdr:cNvPr id="24673" name="Text Box 97"/>
        <xdr:cNvSpPr txBox="1">
          <a:spLocks noChangeArrowheads="1"/>
        </xdr:cNvSpPr>
      </xdr:nvSpPr>
      <xdr:spPr bwMode="auto">
        <a:xfrm>
          <a:off x="657225" y="2733675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97</xdr:row>
      <xdr:rowOff>133350</xdr:rowOff>
    </xdr:from>
    <xdr:to>
      <xdr:col>10</xdr:col>
      <xdr:colOff>57150</xdr:colOff>
      <xdr:row>98</xdr:row>
      <xdr:rowOff>66675</xdr:rowOff>
    </xdr:to>
    <xdr:sp macro="" textlink="">
      <xdr:nvSpPr>
        <xdr:cNvPr id="3502424" name="Line 98"/>
        <xdr:cNvSpPr>
          <a:spLocks noChangeShapeType="1"/>
        </xdr:cNvSpPr>
      </xdr:nvSpPr>
      <xdr:spPr bwMode="auto">
        <a:xfrm flipV="1">
          <a:off x="4133850" y="271748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99</xdr:row>
      <xdr:rowOff>238125</xdr:rowOff>
    </xdr:from>
    <xdr:to>
      <xdr:col>10</xdr:col>
      <xdr:colOff>28575</xdr:colOff>
      <xdr:row>100</xdr:row>
      <xdr:rowOff>0</xdr:rowOff>
    </xdr:to>
    <xdr:sp macro="" textlink="">
      <xdr:nvSpPr>
        <xdr:cNvPr id="3502425" name="Line 99"/>
        <xdr:cNvSpPr>
          <a:spLocks noChangeShapeType="1"/>
        </xdr:cNvSpPr>
      </xdr:nvSpPr>
      <xdr:spPr bwMode="auto">
        <a:xfrm>
          <a:off x="4124325" y="278796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98</xdr:row>
      <xdr:rowOff>104775</xdr:rowOff>
    </xdr:from>
    <xdr:to>
      <xdr:col>10</xdr:col>
      <xdr:colOff>371475</xdr:colOff>
      <xdr:row>99</xdr:row>
      <xdr:rowOff>304800</xdr:rowOff>
    </xdr:to>
    <xdr:sp macro="" textlink="">
      <xdr:nvSpPr>
        <xdr:cNvPr id="24676" name="Text Box 100"/>
        <xdr:cNvSpPr txBox="1">
          <a:spLocks noChangeArrowheads="1"/>
        </xdr:cNvSpPr>
      </xdr:nvSpPr>
      <xdr:spPr bwMode="auto">
        <a:xfrm>
          <a:off x="4362450" y="273843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97</xdr:row>
      <xdr:rowOff>133350</xdr:rowOff>
    </xdr:from>
    <xdr:to>
      <xdr:col>2</xdr:col>
      <xdr:colOff>57150</xdr:colOff>
      <xdr:row>98</xdr:row>
      <xdr:rowOff>66675</xdr:rowOff>
    </xdr:to>
    <xdr:sp macro="" textlink="">
      <xdr:nvSpPr>
        <xdr:cNvPr id="3502427" name="Line 101"/>
        <xdr:cNvSpPr>
          <a:spLocks noChangeShapeType="1"/>
        </xdr:cNvSpPr>
      </xdr:nvSpPr>
      <xdr:spPr bwMode="auto">
        <a:xfrm flipV="1">
          <a:off x="447675" y="271748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99</xdr:row>
      <xdr:rowOff>238125</xdr:rowOff>
    </xdr:from>
    <xdr:to>
      <xdr:col>2</xdr:col>
      <xdr:colOff>28575</xdr:colOff>
      <xdr:row>100</xdr:row>
      <xdr:rowOff>0</xdr:rowOff>
    </xdr:to>
    <xdr:sp macro="" textlink="">
      <xdr:nvSpPr>
        <xdr:cNvPr id="3502428" name="Line 102"/>
        <xdr:cNvSpPr>
          <a:spLocks noChangeShapeType="1"/>
        </xdr:cNvSpPr>
      </xdr:nvSpPr>
      <xdr:spPr bwMode="auto">
        <a:xfrm>
          <a:off x="438150" y="278796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105</xdr:row>
      <xdr:rowOff>133350</xdr:rowOff>
    </xdr:from>
    <xdr:to>
      <xdr:col>2</xdr:col>
      <xdr:colOff>57150</xdr:colOff>
      <xdr:row>106</xdr:row>
      <xdr:rowOff>66675</xdr:rowOff>
    </xdr:to>
    <xdr:sp macro="" textlink="">
      <xdr:nvSpPr>
        <xdr:cNvPr id="3502429" name="Line 103"/>
        <xdr:cNvSpPr>
          <a:spLocks noChangeShapeType="1"/>
        </xdr:cNvSpPr>
      </xdr:nvSpPr>
      <xdr:spPr bwMode="auto">
        <a:xfrm flipV="1">
          <a:off x="447675" y="291941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107</xdr:row>
      <xdr:rowOff>238125</xdr:rowOff>
    </xdr:from>
    <xdr:to>
      <xdr:col>2</xdr:col>
      <xdr:colOff>28575</xdr:colOff>
      <xdr:row>108</xdr:row>
      <xdr:rowOff>0</xdr:rowOff>
    </xdr:to>
    <xdr:sp macro="" textlink="">
      <xdr:nvSpPr>
        <xdr:cNvPr id="3502430" name="Line 104"/>
        <xdr:cNvSpPr>
          <a:spLocks noChangeShapeType="1"/>
        </xdr:cNvSpPr>
      </xdr:nvSpPr>
      <xdr:spPr bwMode="auto">
        <a:xfrm>
          <a:off x="438150" y="298989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106</xdr:row>
      <xdr:rowOff>57150</xdr:rowOff>
    </xdr:from>
    <xdr:to>
      <xdr:col>2</xdr:col>
      <xdr:colOff>352425</xdr:colOff>
      <xdr:row>107</xdr:row>
      <xdr:rowOff>257175</xdr:rowOff>
    </xdr:to>
    <xdr:sp macro="" textlink="">
      <xdr:nvSpPr>
        <xdr:cNvPr id="24681" name="Text Box 105"/>
        <xdr:cNvSpPr txBox="1">
          <a:spLocks noChangeArrowheads="1"/>
        </xdr:cNvSpPr>
      </xdr:nvSpPr>
      <xdr:spPr bwMode="auto">
        <a:xfrm>
          <a:off x="657225" y="2935605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105</xdr:row>
      <xdr:rowOff>133350</xdr:rowOff>
    </xdr:from>
    <xdr:to>
      <xdr:col>10</xdr:col>
      <xdr:colOff>57150</xdr:colOff>
      <xdr:row>106</xdr:row>
      <xdr:rowOff>66675</xdr:rowOff>
    </xdr:to>
    <xdr:sp macro="" textlink="">
      <xdr:nvSpPr>
        <xdr:cNvPr id="3502432" name="Line 106"/>
        <xdr:cNvSpPr>
          <a:spLocks noChangeShapeType="1"/>
        </xdr:cNvSpPr>
      </xdr:nvSpPr>
      <xdr:spPr bwMode="auto">
        <a:xfrm flipV="1">
          <a:off x="4133850" y="291941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107</xdr:row>
      <xdr:rowOff>238125</xdr:rowOff>
    </xdr:from>
    <xdr:to>
      <xdr:col>10</xdr:col>
      <xdr:colOff>28575</xdr:colOff>
      <xdr:row>108</xdr:row>
      <xdr:rowOff>0</xdr:rowOff>
    </xdr:to>
    <xdr:sp macro="" textlink="">
      <xdr:nvSpPr>
        <xdr:cNvPr id="3502433" name="Line 107"/>
        <xdr:cNvSpPr>
          <a:spLocks noChangeShapeType="1"/>
        </xdr:cNvSpPr>
      </xdr:nvSpPr>
      <xdr:spPr bwMode="auto">
        <a:xfrm>
          <a:off x="4124325" y="298989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106</xdr:row>
      <xdr:rowOff>104775</xdr:rowOff>
    </xdr:from>
    <xdr:to>
      <xdr:col>10</xdr:col>
      <xdr:colOff>371475</xdr:colOff>
      <xdr:row>107</xdr:row>
      <xdr:rowOff>304800</xdr:rowOff>
    </xdr:to>
    <xdr:sp macro="" textlink="">
      <xdr:nvSpPr>
        <xdr:cNvPr id="24684" name="Text Box 108"/>
        <xdr:cNvSpPr txBox="1">
          <a:spLocks noChangeArrowheads="1"/>
        </xdr:cNvSpPr>
      </xdr:nvSpPr>
      <xdr:spPr bwMode="auto">
        <a:xfrm>
          <a:off x="4362450" y="294036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105</xdr:row>
      <xdr:rowOff>133350</xdr:rowOff>
    </xdr:from>
    <xdr:to>
      <xdr:col>2</xdr:col>
      <xdr:colOff>57150</xdr:colOff>
      <xdr:row>106</xdr:row>
      <xdr:rowOff>66675</xdr:rowOff>
    </xdr:to>
    <xdr:sp macro="" textlink="">
      <xdr:nvSpPr>
        <xdr:cNvPr id="3502435" name="Line 109"/>
        <xdr:cNvSpPr>
          <a:spLocks noChangeShapeType="1"/>
        </xdr:cNvSpPr>
      </xdr:nvSpPr>
      <xdr:spPr bwMode="auto">
        <a:xfrm flipV="1">
          <a:off x="447675" y="291941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107</xdr:row>
      <xdr:rowOff>238125</xdr:rowOff>
    </xdr:from>
    <xdr:to>
      <xdr:col>2</xdr:col>
      <xdr:colOff>28575</xdr:colOff>
      <xdr:row>108</xdr:row>
      <xdr:rowOff>0</xdr:rowOff>
    </xdr:to>
    <xdr:sp macro="" textlink="">
      <xdr:nvSpPr>
        <xdr:cNvPr id="3502436" name="Line 110"/>
        <xdr:cNvSpPr>
          <a:spLocks noChangeShapeType="1"/>
        </xdr:cNvSpPr>
      </xdr:nvSpPr>
      <xdr:spPr bwMode="auto">
        <a:xfrm>
          <a:off x="438150" y="298989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97</xdr:row>
      <xdr:rowOff>133350</xdr:rowOff>
    </xdr:from>
    <xdr:to>
      <xdr:col>10</xdr:col>
      <xdr:colOff>57150</xdr:colOff>
      <xdr:row>98</xdr:row>
      <xdr:rowOff>66675</xdr:rowOff>
    </xdr:to>
    <xdr:sp macro="" textlink="">
      <xdr:nvSpPr>
        <xdr:cNvPr id="3502437" name="Line 111"/>
        <xdr:cNvSpPr>
          <a:spLocks noChangeShapeType="1"/>
        </xdr:cNvSpPr>
      </xdr:nvSpPr>
      <xdr:spPr bwMode="auto">
        <a:xfrm flipV="1">
          <a:off x="4133850" y="271748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97</xdr:row>
      <xdr:rowOff>133350</xdr:rowOff>
    </xdr:from>
    <xdr:to>
      <xdr:col>10</xdr:col>
      <xdr:colOff>57150</xdr:colOff>
      <xdr:row>98</xdr:row>
      <xdr:rowOff>66675</xdr:rowOff>
    </xdr:to>
    <xdr:sp macro="" textlink="">
      <xdr:nvSpPr>
        <xdr:cNvPr id="3502438" name="Line 112"/>
        <xdr:cNvSpPr>
          <a:spLocks noChangeShapeType="1"/>
        </xdr:cNvSpPr>
      </xdr:nvSpPr>
      <xdr:spPr bwMode="auto">
        <a:xfrm flipV="1">
          <a:off x="4133850" y="27174825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381000</xdr:colOff>
      <xdr:row>105</xdr:row>
      <xdr:rowOff>190500</xdr:rowOff>
    </xdr:from>
    <xdr:to>
      <xdr:col>7</xdr:col>
      <xdr:colOff>600075</xdr:colOff>
      <xdr:row>109</xdr:row>
      <xdr:rowOff>200025</xdr:rowOff>
    </xdr:to>
    <xdr:pic>
      <xdr:nvPicPr>
        <xdr:cNvPr id="3502439" name="Picture 113" descr="AMERI10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43150" y="29251275"/>
          <a:ext cx="10763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110</xdr:row>
      <xdr:rowOff>200025</xdr:rowOff>
    </xdr:from>
    <xdr:to>
      <xdr:col>5</xdr:col>
      <xdr:colOff>323850</xdr:colOff>
      <xdr:row>114</xdr:row>
      <xdr:rowOff>9525</xdr:rowOff>
    </xdr:to>
    <xdr:pic>
      <xdr:nvPicPr>
        <xdr:cNvPr id="3502440" name="Picture 114" descr="READ2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33525" y="30670500"/>
          <a:ext cx="75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180975</xdr:colOff>
      <xdr:row>110</xdr:row>
      <xdr:rowOff>200025</xdr:rowOff>
    </xdr:from>
    <xdr:to>
      <xdr:col>13</xdr:col>
      <xdr:colOff>114300</xdr:colOff>
      <xdr:row>114</xdr:row>
      <xdr:rowOff>371475</xdr:rowOff>
    </xdr:to>
    <xdr:pic>
      <xdr:nvPicPr>
        <xdr:cNvPr id="3502441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324475" y="30670500"/>
          <a:ext cx="3619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419100</xdr:colOff>
      <xdr:row>16</xdr:row>
      <xdr:rowOff>9525</xdr:rowOff>
    </xdr:from>
    <xdr:to>
      <xdr:col>6</xdr:col>
      <xdr:colOff>276225</xdr:colOff>
      <xdr:row>18</xdr:row>
      <xdr:rowOff>0</xdr:rowOff>
    </xdr:to>
    <xdr:sp macro="" textlink="">
      <xdr:nvSpPr>
        <xdr:cNvPr id="24702" name="Text Box 126"/>
        <xdr:cNvSpPr txBox="1">
          <a:spLocks noChangeArrowheads="1"/>
        </xdr:cNvSpPr>
      </xdr:nvSpPr>
      <xdr:spPr bwMode="auto">
        <a:xfrm>
          <a:off x="2381250" y="5934075"/>
          <a:ext cx="2857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r>
            <a:rPr lang="en-GB" sz="1600" b="1" i="0" u="sng" strike="noStrike">
              <a:solidFill>
                <a:srgbClr val="0000FF"/>
              </a:solidFill>
              <a:latin typeface="Comic Sans MS"/>
            </a:rPr>
            <a:t>4</a:t>
          </a:r>
        </a:p>
        <a:p>
          <a:pPr algn="l" rtl="0">
            <a:defRPr sz="1000"/>
          </a:pPr>
          <a:r>
            <a:rPr lang="en-GB" sz="16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1</xdr:row>
      <xdr:rowOff>47625</xdr:rowOff>
    </xdr:from>
    <xdr:to>
      <xdr:col>10</xdr:col>
      <xdr:colOff>285750</xdr:colOff>
      <xdr:row>1</xdr:row>
      <xdr:rowOff>685800</xdr:rowOff>
    </xdr:to>
    <xdr:sp macro="" textlink="">
      <xdr:nvSpPr>
        <xdr:cNvPr id="23553" name="WordArt 1"/>
        <xdr:cNvSpPr>
          <a:spLocks noChangeArrowheads="1" noChangeShapeType="1" noTextEdit="1"/>
        </xdr:cNvSpPr>
      </xdr:nvSpPr>
      <xdr:spPr bwMode="auto">
        <a:xfrm>
          <a:off x="1571625" y="142875"/>
          <a:ext cx="3000375" cy="6381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Απλοποίηση κλασμάτων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B2B2B2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14</xdr:col>
      <xdr:colOff>257175</xdr:colOff>
      <xdr:row>29</xdr:row>
      <xdr:rowOff>19050</xdr:rowOff>
    </xdr:from>
    <xdr:to>
      <xdr:col>15</xdr:col>
      <xdr:colOff>371475</xdr:colOff>
      <xdr:row>32</xdr:row>
      <xdr:rowOff>209550</xdr:rowOff>
    </xdr:to>
    <xdr:pic>
      <xdr:nvPicPr>
        <xdr:cNvPr id="35075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7925" y="9620250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6</xdr:row>
      <xdr:rowOff>276225</xdr:rowOff>
    </xdr:from>
    <xdr:to>
      <xdr:col>15</xdr:col>
      <xdr:colOff>114300</xdr:colOff>
      <xdr:row>11</xdr:row>
      <xdr:rowOff>428625</xdr:rowOff>
    </xdr:to>
    <xdr:pic>
      <xdr:nvPicPr>
        <xdr:cNvPr id="350753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0225" y="2295525"/>
          <a:ext cx="895350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342900</xdr:colOff>
      <xdr:row>110</xdr:row>
      <xdr:rowOff>466725</xdr:rowOff>
    </xdr:from>
    <xdr:to>
      <xdr:col>15</xdr:col>
      <xdr:colOff>28575</xdr:colOff>
      <xdr:row>113</xdr:row>
      <xdr:rowOff>152400</xdr:rowOff>
    </xdr:to>
    <xdr:sp macro="" textlink="">
      <xdr:nvSpPr>
        <xdr:cNvPr id="23557" name="AutoShape 5" descr="Water droplets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3771900" y="30432375"/>
          <a:ext cx="2647950" cy="771525"/>
        </a:xfrm>
        <a:prstGeom prst="ribbon">
          <a:avLst>
            <a:gd name="adj1" fmla="val 12500"/>
            <a:gd name="adj2" fmla="val 50000"/>
          </a:avLst>
        </a:prstGeom>
        <a:blipFill dpi="0" rotWithShape="0">
          <a:blip xmlns:r="http://schemas.openxmlformats.org/officeDocument/2006/relationships" r:embed="rId4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l-GR" sz="14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11</xdr:col>
      <xdr:colOff>247650</xdr:colOff>
      <xdr:row>1</xdr:row>
      <xdr:rowOff>47625</xdr:rowOff>
    </xdr:from>
    <xdr:to>
      <xdr:col>16</xdr:col>
      <xdr:colOff>180975</xdr:colOff>
      <xdr:row>2</xdr:row>
      <xdr:rowOff>66675</xdr:rowOff>
    </xdr:to>
    <xdr:sp macro="" textlink="">
      <xdr:nvSpPr>
        <xdr:cNvPr id="23558" name="AutoShape 6" descr="Bouquet">
          <a:hlinkClick xmlns:r="http://schemas.openxmlformats.org/officeDocument/2006/relationships" r:id="rId5"/>
        </xdr:cNvPr>
        <xdr:cNvSpPr>
          <a:spLocks noChangeArrowheads="1"/>
        </xdr:cNvSpPr>
      </xdr:nvSpPr>
      <xdr:spPr bwMode="auto">
        <a:xfrm>
          <a:off x="4962525" y="142875"/>
          <a:ext cx="2038350" cy="752475"/>
        </a:xfrm>
        <a:prstGeom prst="ribbon">
          <a:avLst>
            <a:gd name="adj1" fmla="val 12500"/>
            <a:gd name="adj2" fmla="val 50000"/>
          </a:avLst>
        </a:prstGeom>
        <a:blipFill dpi="0" rotWithShape="0">
          <a:blip xmlns:r="http://schemas.openxmlformats.org/officeDocument/2006/relationships" r:embed="rId6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36576" rIns="27432" bIns="36576" anchor="ctr" upright="1"/>
        <a:lstStyle/>
        <a:p>
          <a:pPr algn="ctr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ΕΠΙΣΤΡΟΦΗ ΣΤΑ ΠΕΡΙΕΧΟΜΕΝΑ</a:t>
          </a:r>
        </a:p>
      </xdr:txBody>
    </xdr:sp>
    <xdr:clientData/>
  </xdr:twoCellAnchor>
  <xdr:twoCellAnchor>
    <xdr:from>
      <xdr:col>5</xdr:col>
      <xdr:colOff>171450</xdr:colOff>
      <xdr:row>5</xdr:row>
      <xdr:rowOff>314325</xdr:rowOff>
    </xdr:from>
    <xdr:to>
      <xdr:col>6</xdr:col>
      <xdr:colOff>95250</xdr:colOff>
      <xdr:row>7</xdr:row>
      <xdr:rowOff>257175</xdr:rowOff>
    </xdr:to>
    <xdr:sp macro="" textlink="">
      <xdr:nvSpPr>
        <xdr:cNvPr id="23559" name="Text Box 7"/>
        <xdr:cNvSpPr txBox="1">
          <a:spLocks noChangeArrowheads="1"/>
        </xdr:cNvSpPr>
      </xdr:nvSpPr>
      <xdr:spPr bwMode="auto">
        <a:xfrm>
          <a:off x="2133600" y="1924050"/>
          <a:ext cx="3524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8</a:t>
          </a:r>
        </a:p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16</a:t>
          </a:r>
        </a:p>
      </xdr:txBody>
    </xdr:sp>
    <xdr:clientData/>
  </xdr:twoCellAnchor>
  <xdr:twoCellAnchor>
    <xdr:from>
      <xdr:col>10</xdr:col>
      <xdr:colOff>295275</xdr:colOff>
      <xdr:row>9</xdr:row>
      <xdr:rowOff>504825</xdr:rowOff>
    </xdr:from>
    <xdr:to>
      <xdr:col>11</xdr:col>
      <xdr:colOff>152400</xdr:colOff>
      <xdr:row>11</xdr:row>
      <xdr:rowOff>133350</xdr:rowOff>
    </xdr:to>
    <xdr:sp macro="" textlink="">
      <xdr:nvSpPr>
        <xdr:cNvPr id="23560" name="Text Box 8"/>
        <xdr:cNvSpPr txBox="1">
          <a:spLocks noChangeArrowheads="1"/>
        </xdr:cNvSpPr>
      </xdr:nvSpPr>
      <xdr:spPr bwMode="auto">
        <a:xfrm>
          <a:off x="4581525" y="3752850"/>
          <a:ext cx="2857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r>
            <a:rPr lang="en-GB" sz="1600" b="1" i="0" u="sng" strike="noStrike">
              <a:solidFill>
                <a:srgbClr val="0000FF"/>
              </a:solidFill>
              <a:latin typeface="Comic Sans MS"/>
            </a:rPr>
            <a:t>4</a:t>
          </a:r>
        </a:p>
        <a:p>
          <a:pPr algn="l" rtl="0">
            <a:defRPr sz="1000"/>
          </a:pPr>
          <a:r>
            <a:rPr lang="en-GB" sz="16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2</xdr:col>
      <xdr:colOff>38100</xdr:colOff>
      <xdr:row>20</xdr:row>
      <xdr:rowOff>66675</xdr:rowOff>
    </xdr:from>
    <xdr:to>
      <xdr:col>2</xdr:col>
      <xdr:colOff>333375</xdr:colOff>
      <xdr:row>21</xdr:row>
      <xdr:rowOff>266700</xdr:rowOff>
    </xdr:to>
    <xdr:sp macro="" textlink="">
      <xdr:nvSpPr>
        <xdr:cNvPr id="23572" name="Text Box 20"/>
        <xdr:cNvSpPr txBox="1">
          <a:spLocks noChangeArrowheads="1"/>
        </xdr:cNvSpPr>
      </xdr:nvSpPr>
      <xdr:spPr bwMode="auto">
        <a:xfrm>
          <a:off x="638175" y="70008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6</xdr:col>
      <xdr:colOff>114300</xdr:colOff>
      <xdr:row>25</xdr:row>
      <xdr:rowOff>28575</xdr:rowOff>
    </xdr:from>
    <xdr:to>
      <xdr:col>10</xdr:col>
      <xdr:colOff>323850</xdr:colOff>
      <xdr:row>25</xdr:row>
      <xdr:rowOff>542925</xdr:rowOff>
    </xdr:to>
    <xdr:sp macro="" textlink="">
      <xdr:nvSpPr>
        <xdr:cNvPr id="23576" name="WordArt 24"/>
        <xdr:cNvSpPr>
          <a:spLocks noChangeArrowheads="1" noChangeShapeType="1" noTextEdit="1"/>
        </xdr:cNvSpPr>
      </xdr:nvSpPr>
      <xdr:spPr bwMode="auto">
        <a:xfrm>
          <a:off x="2505075" y="8172450"/>
          <a:ext cx="2105025" cy="514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Ασκήσεις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B2B2B2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7</xdr:col>
      <xdr:colOff>9525</xdr:colOff>
      <xdr:row>111</xdr:row>
      <xdr:rowOff>47625</xdr:rowOff>
    </xdr:from>
    <xdr:to>
      <xdr:col>8</xdr:col>
      <xdr:colOff>85725</xdr:colOff>
      <xdr:row>115</xdr:row>
      <xdr:rowOff>180975</xdr:rowOff>
    </xdr:to>
    <xdr:pic>
      <xdr:nvPicPr>
        <xdr:cNvPr id="350754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28925" y="30537150"/>
          <a:ext cx="6858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371475</xdr:colOff>
      <xdr:row>5</xdr:row>
      <xdr:rowOff>342900</xdr:rowOff>
    </xdr:from>
    <xdr:to>
      <xdr:col>11</xdr:col>
      <xdr:colOff>171450</xdr:colOff>
      <xdr:row>9</xdr:row>
      <xdr:rowOff>200025</xdr:rowOff>
    </xdr:to>
    <xdr:sp macro="" textlink="">
      <xdr:nvSpPr>
        <xdr:cNvPr id="23611" name="Text Box 59"/>
        <xdr:cNvSpPr txBox="1">
          <a:spLocks noChangeArrowheads="1"/>
        </xdr:cNvSpPr>
      </xdr:nvSpPr>
      <xdr:spPr bwMode="auto">
        <a:xfrm>
          <a:off x="4657725" y="1952625"/>
          <a:ext cx="2286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5</xdr:col>
      <xdr:colOff>419100</xdr:colOff>
      <xdr:row>15</xdr:row>
      <xdr:rowOff>9525</xdr:rowOff>
    </xdr:from>
    <xdr:to>
      <xdr:col>6</xdr:col>
      <xdr:colOff>276225</xdr:colOff>
      <xdr:row>17</xdr:row>
      <xdr:rowOff>57150</xdr:rowOff>
    </xdr:to>
    <xdr:sp macro="" textlink="">
      <xdr:nvSpPr>
        <xdr:cNvPr id="23612" name="Text Box 60"/>
        <xdr:cNvSpPr txBox="1">
          <a:spLocks noChangeArrowheads="1"/>
        </xdr:cNvSpPr>
      </xdr:nvSpPr>
      <xdr:spPr bwMode="auto">
        <a:xfrm>
          <a:off x="2381250" y="5695950"/>
          <a:ext cx="2857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r>
            <a:rPr lang="en-GB" sz="1600" b="1" i="0" u="sng" strike="noStrike">
              <a:solidFill>
                <a:srgbClr val="0000FF"/>
              </a:solidFill>
              <a:latin typeface="Comic Sans MS"/>
            </a:rPr>
            <a:t>4</a:t>
          </a:r>
        </a:p>
        <a:p>
          <a:pPr algn="l" rtl="0">
            <a:defRPr sz="1000"/>
          </a:pPr>
          <a:r>
            <a:rPr lang="en-GB" sz="16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1</xdr:col>
      <xdr:colOff>276225</xdr:colOff>
      <xdr:row>19</xdr:row>
      <xdr:rowOff>133350</xdr:rowOff>
    </xdr:from>
    <xdr:to>
      <xdr:col>2</xdr:col>
      <xdr:colOff>57150</xdr:colOff>
      <xdr:row>20</xdr:row>
      <xdr:rowOff>66675</xdr:rowOff>
    </xdr:to>
    <xdr:sp macro="" textlink="">
      <xdr:nvSpPr>
        <xdr:cNvPr id="3507547" name="Line 61"/>
        <xdr:cNvSpPr>
          <a:spLocks noChangeShapeType="1"/>
        </xdr:cNvSpPr>
      </xdr:nvSpPr>
      <xdr:spPr bwMode="auto">
        <a:xfrm flipV="1">
          <a:off x="447675" y="6877050"/>
          <a:ext cx="20955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21</xdr:row>
      <xdr:rowOff>238125</xdr:rowOff>
    </xdr:from>
    <xdr:to>
      <xdr:col>2</xdr:col>
      <xdr:colOff>28575</xdr:colOff>
      <xdr:row>22</xdr:row>
      <xdr:rowOff>0</xdr:rowOff>
    </xdr:to>
    <xdr:sp macro="" textlink="">
      <xdr:nvSpPr>
        <xdr:cNvPr id="3507548" name="Line 62"/>
        <xdr:cNvSpPr>
          <a:spLocks noChangeShapeType="1"/>
        </xdr:cNvSpPr>
      </xdr:nvSpPr>
      <xdr:spPr bwMode="auto">
        <a:xfrm>
          <a:off x="438150" y="7534275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29</xdr:row>
      <xdr:rowOff>133350</xdr:rowOff>
    </xdr:from>
    <xdr:to>
      <xdr:col>2</xdr:col>
      <xdr:colOff>57150</xdr:colOff>
      <xdr:row>30</xdr:row>
      <xdr:rowOff>66675</xdr:rowOff>
    </xdr:to>
    <xdr:sp macro="" textlink="">
      <xdr:nvSpPr>
        <xdr:cNvPr id="3507549" name="Line 65"/>
        <xdr:cNvSpPr>
          <a:spLocks noChangeShapeType="1"/>
        </xdr:cNvSpPr>
      </xdr:nvSpPr>
      <xdr:spPr bwMode="auto">
        <a:xfrm flipV="1">
          <a:off x="447675" y="97345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31</xdr:row>
      <xdr:rowOff>238125</xdr:rowOff>
    </xdr:from>
    <xdr:to>
      <xdr:col>2</xdr:col>
      <xdr:colOff>28575</xdr:colOff>
      <xdr:row>32</xdr:row>
      <xdr:rowOff>0</xdr:rowOff>
    </xdr:to>
    <xdr:sp macro="" textlink="">
      <xdr:nvSpPr>
        <xdr:cNvPr id="3507550" name="Line 66"/>
        <xdr:cNvSpPr>
          <a:spLocks noChangeShapeType="1"/>
        </xdr:cNvSpPr>
      </xdr:nvSpPr>
      <xdr:spPr bwMode="auto">
        <a:xfrm>
          <a:off x="438150" y="104394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30</xdr:row>
      <xdr:rowOff>57150</xdr:rowOff>
    </xdr:from>
    <xdr:to>
      <xdr:col>2</xdr:col>
      <xdr:colOff>352425</xdr:colOff>
      <xdr:row>31</xdr:row>
      <xdr:rowOff>257175</xdr:rowOff>
    </xdr:to>
    <xdr:sp macro="" textlink="">
      <xdr:nvSpPr>
        <xdr:cNvPr id="23625" name="Text Box 73"/>
        <xdr:cNvSpPr txBox="1">
          <a:spLocks noChangeArrowheads="1"/>
        </xdr:cNvSpPr>
      </xdr:nvSpPr>
      <xdr:spPr bwMode="auto">
        <a:xfrm>
          <a:off x="657225" y="98964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29</xdr:row>
      <xdr:rowOff>133350</xdr:rowOff>
    </xdr:from>
    <xdr:to>
      <xdr:col>10</xdr:col>
      <xdr:colOff>57150</xdr:colOff>
      <xdr:row>30</xdr:row>
      <xdr:rowOff>66675</xdr:rowOff>
    </xdr:to>
    <xdr:sp macro="" textlink="">
      <xdr:nvSpPr>
        <xdr:cNvPr id="3507552" name="Line 74"/>
        <xdr:cNvSpPr>
          <a:spLocks noChangeShapeType="1"/>
        </xdr:cNvSpPr>
      </xdr:nvSpPr>
      <xdr:spPr bwMode="auto">
        <a:xfrm flipV="1">
          <a:off x="4133850" y="97345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31</xdr:row>
      <xdr:rowOff>238125</xdr:rowOff>
    </xdr:from>
    <xdr:to>
      <xdr:col>10</xdr:col>
      <xdr:colOff>28575</xdr:colOff>
      <xdr:row>32</xdr:row>
      <xdr:rowOff>0</xdr:rowOff>
    </xdr:to>
    <xdr:sp macro="" textlink="">
      <xdr:nvSpPr>
        <xdr:cNvPr id="3507553" name="Line 75"/>
        <xdr:cNvSpPr>
          <a:spLocks noChangeShapeType="1"/>
        </xdr:cNvSpPr>
      </xdr:nvSpPr>
      <xdr:spPr bwMode="auto">
        <a:xfrm>
          <a:off x="4124325" y="104394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30</xdr:row>
      <xdr:rowOff>104775</xdr:rowOff>
    </xdr:from>
    <xdr:to>
      <xdr:col>10</xdr:col>
      <xdr:colOff>371475</xdr:colOff>
      <xdr:row>31</xdr:row>
      <xdr:rowOff>304800</xdr:rowOff>
    </xdr:to>
    <xdr:sp macro="" textlink="">
      <xdr:nvSpPr>
        <xdr:cNvPr id="23629" name="Text Box 77"/>
        <xdr:cNvSpPr txBox="1">
          <a:spLocks noChangeArrowheads="1"/>
        </xdr:cNvSpPr>
      </xdr:nvSpPr>
      <xdr:spPr bwMode="auto">
        <a:xfrm>
          <a:off x="4362450" y="994410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29</xdr:row>
      <xdr:rowOff>133350</xdr:rowOff>
    </xdr:from>
    <xdr:to>
      <xdr:col>2</xdr:col>
      <xdr:colOff>57150</xdr:colOff>
      <xdr:row>30</xdr:row>
      <xdr:rowOff>66675</xdr:rowOff>
    </xdr:to>
    <xdr:sp macro="" textlink="">
      <xdr:nvSpPr>
        <xdr:cNvPr id="3507555" name="Line 78"/>
        <xdr:cNvSpPr>
          <a:spLocks noChangeShapeType="1"/>
        </xdr:cNvSpPr>
      </xdr:nvSpPr>
      <xdr:spPr bwMode="auto">
        <a:xfrm flipV="1">
          <a:off x="447675" y="97345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31</xdr:row>
      <xdr:rowOff>238125</xdr:rowOff>
    </xdr:from>
    <xdr:to>
      <xdr:col>2</xdr:col>
      <xdr:colOff>28575</xdr:colOff>
      <xdr:row>32</xdr:row>
      <xdr:rowOff>0</xdr:rowOff>
    </xdr:to>
    <xdr:sp macro="" textlink="">
      <xdr:nvSpPr>
        <xdr:cNvPr id="3507556" name="Line 79"/>
        <xdr:cNvSpPr>
          <a:spLocks noChangeShapeType="1"/>
        </xdr:cNvSpPr>
      </xdr:nvSpPr>
      <xdr:spPr bwMode="auto">
        <a:xfrm>
          <a:off x="438150" y="104394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37</xdr:row>
      <xdr:rowOff>133350</xdr:rowOff>
    </xdr:from>
    <xdr:to>
      <xdr:col>2</xdr:col>
      <xdr:colOff>57150</xdr:colOff>
      <xdr:row>38</xdr:row>
      <xdr:rowOff>66675</xdr:rowOff>
    </xdr:to>
    <xdr:sp macro="" textlink="">
      <xdr:nvSpPr>
        <xdr:cNvPr id="3507557" name="Line 80"/>
        <xdr:cNvSpPr>
          <a:spLocks noChangeShapeType="1"/>
        </xdr:cNvSpPr>
      </xdr:nvSpPr>
      <xdr:spPr bwMode="auto">
        <a:xfrm flipV="1">
          <a:off x="447675" y="117538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39</xdr:row>
      <xdr:rowOff>238125</xdr:rowOff>
    </xdr:from>
    <xdr:to>
      <xdr:col>2</xdr:col>
      <xdr:colOff>28575</xdr:colOff>
      <xdr:row>40</xdr:row>
      <xdr:rowOff>0</xdr:rowOff>
    </xdr:to>
    <xdr:sp macro="" textlink="">
      <xdr:nvSpPr>
        <xdr:cNvPr id="3507558" name="Line 81"/>
        <xdr:cNvSpPr>
          <a:spLocks noChangeShapeType="1"/>
        </xdr:cNvSpPr>
      </xdr:nvSpPr>
      <xdr:spPr bwMode="auto">
        <a:xfrm>
          <a:off x="438150" y="124587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38</xdr:row>
      <xdr:rowOff>57150</xdr:rowOff>
    </xdr:from>
    <xdr:to>
      <xdr:col>2</xdr:col>
      <xdr:colOff>352425</xdr:colOff>
      <xdr:row>39</xdr:row>
      <xdr:rowOff>257175</xdr:rowOff>
    </xdr:to>
    <xdr:sp macro="" textlink="">
      <xdr:nvSpPr>
        <xdr:cNvPr id="23634" name="Text Box 82"/>
        <xdr:cNvSpPr txBox="1">
          <a:spLocks noChangeArrowheads="1"/>
        </xdr:cNvSpPr>
      </xdr:nvSpPr>
      <xdr:spPr bwMode="auto">
        <a:xfrm>
          <a:off x="657225" y="119157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37</xdr:row>
      <xdr:rowOff>133350</xdr:rowOff>
    </xdr:from>
    <xdr:to>
      <xdr:col>10</xdr:col>
      <xdr:colOff>57150</xdr:colOff>
      <xdr:row>38</xdr:row>
      <xdr:rowOff>66675</xdr:rowOff>
    </xdr:to>
    <xdr:sp macro="" textlink="">
      <xdr:nvSpPr>
        <xdr:cNvPr id="3507560" name="Line 83"/>
        <xdr:cNvSpPr>
          <a:spLocks noChangeShapeType="1"/>
        </xdr:cNvSpPr>
      </xdr:nvSpPr>
      <xdr:spPr bwMode="auto">
        <a:xfrm flipV="1">
          <a:off x="4133850" y="117538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39</xdr:row>
      <xdr:rowOff>238125</xdr:rowOff>
    </xdr:from>
    <xdr:to>
      <xdr:col>10</xdr:col>
      <xdr:colOff>28575</xdr:colOff>
      <xdr:row>40</xdr:row>
      <xdr:rowOff>0</xdr:rowOff>
    </xdr:to>
    <xdr:sp macro="" textlink="">
      <xdr:nvSpPr>
        <xdr:cNvPr id="3507561" name="Line 84"/>
        <xdr:cNvSpPr>
          <a:spLocks noChangeShapeType="1"/>
        </xdr:cNvSpPr>
      </xdr:nvSpPr>
      <xdr:spPr bwMode="auto">
        <a:xfrm>
          <a:off x="4124325" y="124587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38</xdr:row>
      <xdr:rowOff>104775</xdr:rowOff>
    </xdr:from>
    <xdr:to>
      <xdr:col>10</xdr:col>
      <xdr:colOff>371475</xdr:colOff>
      <xdr:row>39</xdr:row>
      <xdr:rowOff>304800</xdr:rowOff>
    </xdr:to>
    <xdr:sp macro="" textlink="">
      <xdr:nvSpPr>
        <xdr:cNvPr id="23637" name="Text Box 85"/>
        <xdr:cNvSpPr txBox="1">
          <a:spLocks noChangeArrowheads="1"/>
        </xdr:cNvSpPr>
      </xdr:nvSpPr>
      <xdr:spPr bwMode="auto">
        <a:xfrm>
          <a:off x="4362450" y="1196340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37</xdr:row>
      <xdr:rowOff>133350</xdr:rowOff>
    </xdr:from>
    <xdr:to>
      <xdr:col>2</xdr:col>
      <xdr:colOff>57150</xdr:colOff>
      <xdr:row>38</xdr:row>
      <xdr:rowOff>66675</xdr:rowOff>
    </xdr:to>
    <xdr:sp macro="" textlink="">
      <xdr:nvSpPr>
        <xdr:cNvPr id="3507563" name="Line 86"/>
        <xdr:cNvSpPr>
          <a:spLocks noChangeShapeType="1"/>
        </xdr:cNvSpPr>
      </xdr:nvSpPr>
      <xdr:spPr bwMode="auto">
        <a:xfrm flipV="1">
          <a:off x="447675" y="117538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39</xdr:row>
      <xdr:rowOff>238125</xdr:rowOff>
    </xdr:from>
    <xdr:to>
      <xdr:col>2</xdr:col>
      <xdr:colOff>28575</xdr:colOff>
      <xdr:row>40</xdr:row>
      <xdr:rowOff>0</xdr:rowOff>
    </xdr:to>
    <xdr:sp macro="" textlink="">
      <xdr:nvSpPr>
        <xdr:cNvPr id="3507564" name="Line 87"/>
        <xdr:cNvSpPr>
          <a:spLocks noChangeShapeType="1"/>
        </xdr:cNvSpPr>
      </xdr:nvSpPr>
      <xdr:spPr bwMode="auto">
        <a:xfrm>
          <a:off x="438150" y="124587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304800</xdr:colOff>
      <xdr:row>37</xdr:row>
      <xdr:rowOff>133350</xdr:rowOff>
    </xdr:from>
    <xdr:to>
      <xdr:col>8</xdr:col>
      <xdr:colOff>295275</xdr:colOff>
      <xdr:row>42</xdr:row>
      <xdr:rowOff>190500</xdr:rowOff>
    </xdr:to>
    <xdr:pic>
      <xdr:nvPicPr>
        <xdr:cNvPr id="3507565" name="Picture 89" descr="AMERI0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1753850"/>
          <a:ext cx="145732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276225</xdr:colOff>
      <xdr:row>29</xdr:row>
      <xdr:rowOff>133350</xdr:rowOff>
    </xdr:from>
    <xdr:to>
      <xdr:col>10</xdr:col>
      <xdr:colOff>57150</xdr:colOff>
      <xdr:row>30</xdr:row>
      <xdr:rowOff>66675</xdr:rowOff>
    </xdr:to>
    <xdr:sp macro="" textlink="">
      <xdr:nvSpPr>
        <xdr:cNvPr id="3507566" name="Line 90"/>
        <xdr:cNvSpPr>
          <a:spLocks noChangeShapeType="1"/>
        </xdr:cNvSpPr>
      </xdr:nvSpPr>
      <xdr:spPr bwMode="auto">
        <a:xfrm flipV="1">
          <a:off x="4133850" y="97345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29</xdr:row>
      <xdr:rowOff>133350</xdr:rowOff>
    </xdr:from>
    <xdr:to>
      <xdr:col>10</xdr:col>
      <xdr:colOff>57150</xdr:colOff>
      <xdr:row>30</xdr:row>
      <xdr:rowOff>66675</xdr:rowOff>
    </xdr:to>
    <xdr:sp macro="" textlink="">
      <xdr:nvSpPr>
        <xdr:cNvPr id="3507567" name="Line 91"/>
        <xdr:cNvSpPr>
          <a:spLocks noChangeShapeType="1"/>
        </xdr:cNvSpPr>
      </xdr:nvSpPr>
      <xdr:spPr bwMode="auto">
        <a:xfrm flipV="1">
          <a:off x="4133850" y="97345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257175</xdr:colOff>
      <xdr:row>45</xdr:row>
      <xdr:rowOff>19050</xdr:rowOff>
    </xdr:from>
    <xdr:to>
      <xdr:col>15</xdr:col>
      <xdr:colOff>371475</xdr:colOff>
      <xdr:row>48</xdr:row>
      <xdr:rowOff>209550</xdr:rowOff>
    </xdr:to>
    <xdr:pic>
      <xdr:nvPicPr>
        <xdr:cNvPr id="350756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7925" y="13658850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45</xdr:row>
      <xdr:rowOff>133350</xdr:rowOff>
    </xdr:from>
    <xdr:to>
      <xdr:col>2</xdr:col>
      <xdr:colOff>57150</xdr:colOff>
      <xdr:row>46</xdr:row>
      <xdr:rowOff>66675</xdr:rowOff>
    </xdr:to>
    <xdr:sp macro="" textlink="">
      <xdr:nvSpPr>
        <xdr:cNvPr id="3507569" name="Line 95"/>
        <xdr:cNvSpPr>
          <a:spLocks noChangeShapeType="1"/>
        </xdr:cNvSpPr>
      </xdr:nvSpPr>
      <xdr:spPr bwMode="auto">
        <a:xfrm flipV="1">
          <a:off x="447675" y="137731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47</xdr:row>
      <xdr:rowOff>238125</xdr:rowOff>
    </xdr:from>
    <xdr:to>
      <xdr:col>2</xdr:col>
      <xdr:colOff>28575</xdr:colOff>
      <xdr:row>48</xdr:row>
      <xdr:rowOff>0</xdr:rowOff>
    </xdr:to>
    <xdr:sp macro="" textlink="">
      <xdr:nvSpPr>
        <xdr:cNvPr id="3507570" name="Line 96"/>
        <xdr:cNvSpPr>
          <a:spLocks noChangeShapeType="1"/>
        </xdr:cNvSpPr>
      </xdr:nvSpPr>
      <xdr:spPr bwMode="auto">
        <a:xfrm>
          <a:off x="438150" y="144780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46</xdr:row>
      <xdr:rowOff>57150</xdr:rowOff>
    </xdr:from>
    <xdr:to>
      <xdr:col>2</xdr:col>
      <xdr:colOff>352425</xdr:colOff>
      <xdr:row>47</xdr:row>
      <xdr:rowOff>257175</xdr:rowOff>
    </xdr:to>
    <xdr:sp macro="" textlink="">
      <xdr:nvSpPr>
        <xdr:cNvPr id="23649" name="Text Box 97"/>
        <xdr:cNvSpPr txBox="1">
          <a:spLocks noChangeArrowheads="1"/>
        </xdr:cNvSpPr>
      </xdr:nvSpPr>
      <xdr:spPr bwMode="auto">
        <a:xfrm>
          <a:off x="657225" y="139350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45</xdr:row>
      <xdr:rowOff>133350</xdr:rowOff>
    </xdr:from>
    <xdr:to>
      <xdr:col>10</xdr:col>
      <xdr:colOff>57150</xdr:colOff>
      <xdr:row>46</xdr:row>
      <xdr:rowOff>66675</xdr:rowOff>
    </xdr:to>
    <xdr:sp macro="" textlink="">
      <xdr:nvSpPr>
        <xdr:cNvPr id="3507572" name="Line 98"/>
        <xdr:cNvSpPr>
          <a:spLocks noChangeShapeType="1"/>
        </xdr:cNvSpPr>
      </xdr:nvSpPr>
      <xdr:spPr bwMode="auto">
        <a:xfrm flipV="1">
          <a:off x="4133850" y="137731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47</xdr:row>
      <xdr:rowOff>238125</xdr:rowOff>
    </xdr:from>
    <xdr:to>
      <xdr:col>10</xdr:col>
      <xdr:colOff>28575</xdr:colOff>
      <xdr:row>48</xdr:row>
      <xdr:rowOff>0</xdr:rowOff>
    </xdr:to>
    <xdr:sp macro="" textlink="">
      <xdr:nvSpPr>
        <xdr:cNvPr id="3507573" name="Line 99"/>
        <xdr:cNvSpPr>
          <a:spLocks noChangeShapeType="1"/>
        </xdr:cNvSpPr>
      </xdr:nvSpPr>
      <xdr:spPr bwMode="auto">
        <a:xfrm>
          <a:off x="4124325" y="144780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46</xdr:row>
      <xdr:rowOff>104775</xdr:rowOff>
    </xdr:from>
    <xdr:to>
      <xdr:col>10</xdr:col>
      <xdr:colOff>371475</xdr:colOff>
      <xdr:row>47</xdr:row>
      <xdr:rowOff>304800</xdr:rowOff>
    </xdr:to>
    <xdr:sp macro="" textlink="">
      <xdr:nvSpPr>
        <xdr:cNvPr id="23652" name="Text Box 100"/>
        <xdr:cNvSpPr txBox="1">
          <a:spLocks noChangeArrowheads="1"/>
        </xdr:cNvSpPr>
      </xdr:nvSpPr>
      <xdr:spPr bwMode="auto">
        <a:xfrm>
          <a:off x="4362450" y="1398270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45</xdr:row>
      <xdr:rowOff>133350</xdr:rowOff>
    </xdr:from>
    <xdr:to>
      <xdr:col>2</xdr:col>
      <xdr:colOff>57150</xdr:colOff>
      <xdr:row>46</xdr:row>
      <xdr:rowOff>66675</xdr:rowOff>
    </xdr:to>
    <xdr:sp macro="" textlink="">
      <xdr:nvSpPr>
        <xdr:cNvPr id="3507575" name="Line 101"/>
        <xdr:cNvSpPr>
          <a:spLocks noChangeShapeType="1"/>
        </xdr:cNvSpPr>
      </xdr:nvSpPr>
      <xdr:spPr bwMode="auto">
        <a:xfrm flipV="1">
          <a:off x="447675" y="137731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47</xdr:row>
      <xdr:rowOff>238125</xdr:rowOff>
    </xdr:from>
    <xdr:to>
      <xdr:col>2</xdr:col>
      <xdr:colOff>28575</xdr:colOff>
      <xdr:row>48</xdr:row>
      <xdr:rowOff>0</xdr:rowOff>
    </xdr:to>
    <xdr:sp macro="" textlink="">
      <xdr:nvSpPr>
        <xdr:cNvPr id="3507576" name="Line 102"/>
        <xdr:cNvSpPr>
          <a:spLocks noChangeShapeType="1"/>
        </xdr:cNvSpPr>
      </xdr:nvSpPr>
      <xdr:spPr bwMode="auto">
        <a:xfrm>
          <a:off x="438150" y="144780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53</xdr:row>
      <xdr:rowOff>133350</xdr:rowOff>
    </xdr:from>
    <xdr:to>
      <xdr:col>2</xdr:col>
      <xdr:colOff>57150</xdr:colOff>
      <xdr:row>54</xdr:row>
      <xdr:rowOff>66675</xdr:rowOff>
    </xdr:to>
    <xdr:sp macro="" textlink="">
      <xdr:nvSpPr>
        <xdr:cNvPr id="3507577" name="Line 103"/>
        <xdr:cNvSpPr>
          <a:spLocks noChangeShapeType="1"/>
        </xdr:cNvSpPr>
      </xdr:nvSpPr>
      <xdr:spPr bwMode="auto">
        <a:xfrm flipV="1">
          <a:off x="447675" y="157924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55</xdr:row>
      <xdr:rowOff>238125</xdr:rowOff>
    </xdr:from>
    <xdr:to>
      <xdr:col>2</xdr:col>
      <xdr:colOff>28575</xdr:colOff>
      <xdr:row>56</xdr:row>
      <xdr:rowOff>0</xdr:rowOff>
    </xdr:to>
    <xdr:sp macro="" textlink="">
      <xdr:nvSpPr>
        <xdr:cNvPr id="3507578" name="Line 104"/>
        <xdr:cNvSpPr>
          <a:spLocks noChangeShapeType="1"/>
        </xdr:cNvSpPr>
      </xdr:nvSpPr>
      <xdr:spPr bwMode="auto">
        <a:xfrm>
          <a:off x="438150" y="164973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54</xdr:row>
      <xdr:rowOff>57150</xdr:rowOff>
    </xdr:from>
    <xdr:to>
      <xdr:col>2</xdr:col>
      <xdr:colOff>352425</xdr:colOff>
      <xdr:row>55</xdr:row>
      <xdr:rowOff>257175</xdr:rowOff>
    </xdr:to>
    <xdr:sp macro="" textlink="">
      <xdr:nvSpPr>
        <xdr:cNvPr id="23657" name="Text Box 105"/>
        <xdr:cNvSpPr txBox="1">
          <a:spLocks noChangeArrowheads="1"/>
        </xdr:cNvSpPr>
      </xdr:nvSpPr>
      <xdr:spPr bwMode="auto">
        <a:xfrm>
          <a:off x="657225" y="159543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53</xdr:row>
      <xdr:rowOff>133350</xdr:rowOff>
    </xdr:from>
    <xdr:to>
      <xdr:col>10</xdr:col>
      <xdr:colOff>57150</xdr:colOff>
      <xdr:row>54</xdr:row>
      <xdr:rowOff>66675</xdr:rowOff>
    </xdr:to>
    <xdr:sp macro="" textlink="">
      <xdr:nvSpPr>
        <xdr:cNvPr id="3507580" name="Line 106"/>
        <xdr:cNvSpPr>
          <a:spLocks noChangeShapeType="1"/>
        </xdr:cNvSpPr>
      </xdr:nvSpPr>
      <xdr:spPr bwMode="auto">
        <a:xfrm flipV="1">
          <a:off x="4133850" y="157924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55</xdr:row>
      <xdr:rowOff>238125</xdr:rowOff>
    </xdr:from>
    <xdr:to>
      <xdr:col>10</xdr:col>
      <xdr:colOff>28575</xdr:colOff>
      <xdr:row>56</xdr:row>
      <xdr:rowOff>0</xdr:rowOff>
    </xdr:to>
    <xdr:sp macro="" textlink="">
      <xdr:nvSpPr>
        <xdr:cNvPr id="3507581" name="Line 107"/>
        <xdr:cNvSpPr>
          <a:spLocks noChangeShapeType="1"/>
        </xdr:cNvSpPr>
      </xdr:nvSpPr>
      <xdr:spPr bwMode="auto">
        <a:xfrm>
          <a:off x="4124325" y="164973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54</xdr:row>
      <xdr:rowOff>104775</xdr:rowOff>
    </xdr:from>
    <xdr:to>
      <xdr:col>10</xdr:col>
      <xdr:colOff>371475</xdr:colOff>
      <xdr:row>55</xdr:row>
      <xdr:rowOff>304800</xdr:rowOff>
    </xdr:to>
    <xdr:sp macro="" textlink="">
      <xdr:nvSpPr>
        <xdr:cNvPr id="23660" name="Text Box 108"/>
        <xdr:cNvSpPr txBox="1">
          <a:spLocks noChangeArrowheads="1"/>
        </xdr:cNvSpPr>
      </xdr:nvSpPr>
      <xdr:spPr bwMode="auto">
        <a:xfrm>
          <a:off x="4362450" y="1600200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53</xdr:row>
      <xdr:rowOff>133350</xdr:rowOff>
    </xdr:from>
    <xdr:to>
      <xdr:col>2</xdr:col>
      <xdr:colOff>57150</xdr:colOff>
      <xdr:row>54</xdr:row>
      <xdr:rowOff>66675</xdr:rowOff>
    </xdr:to>
    <xdr:sp macro="" textlink="">
      <xdr:nvSpPr>
        <xdr:cNvPr id="3507583" name="Line 109"/>
        <xdr:cNvSpPr>
          <a:spLocks noChangeShapeType="1"/>
        </xdr:cNvSpPr>
      </xdr:nvSpPr>
      <xdr:spPr bwMode="auto">
        <a:xfrm flipV="1">
          <a:off x="447675" y="157924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55</xdr:row>
      <xdr:rowOff>238125</xdr:rowOff>
    </xdr:from>
    <xdr:to>
      <xdr:col>2</xdr:col>
      <xdr:colOff>28575</xdr:colOff>
      <xdr:row>56</xdr:row>
      <xdr:rowOff>0</xdr:rowOff>
    </xdr:to>
    <xdr:sp macro="" textlink="">
      <xdr:nvSpPr>
        <xdr:cNvPr id="3507584" name="Line 110"/>
        <xdr:cNvSpPr>
          <a:spLocks noChangeShapeType="1"/>
        </xdr:cNvSpPr>
      </xdr:nvSpPr>
      <xdr:spPr bwMode="auto">
        <a:xfrm>
          <a:off x="438150" y="164973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45</xdr:row>
      <xdr:rowOff>133350</xdr:rowOff>
    </xdr:from>
    <xdr:to>
      <xdr:col>10</xdr:col>
      <xdr:colOff>57150</xdr:colOff>
      <xdr:row>46</xdr:row>
      <xdr:rowOff>66675</xdr:rowOff>
    </xdr:to>
    <xdr:sp macro="" textlink="">
      <xdr:nvSpPr>
        <xdr:cNvPr id="3507585" name="Line 112"/>
        <xdr:cNvSpPr>
          <a:spLocks noChangeShapeType="1"/>
        </xdr:cNvSpPr>
      </xdr:nvSpPr>
      <xdr:spPr bwMode="auto">
        <a:xfrm flipV="1">
          <a:off x="4133850" y="137731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45</xdr:row>
      <xdr:rowOff>133350</xdr:rowOff>
    </xdr:from>
    <xdr:to>
      <xdr:col>10</xdr:col>
      <xdr:colOff>57150</xdr:colOff>
      <xdr:row>46</xdr:row>
      <xdr:rowOff>66675</xdr:rowOff>
    </xdr:to>
    <xdr:sp macro="" textlink="">
      <xdr:nvSpPr>
        <xdr:cNvPr id="3507586" name="Line 113"/>
        <xdr:cNvSpPr>
          <a:spLocks noChangeShapeType="1"/>
        </xdr:cNvSpPr>
      </xdr:nvSpPr>
      <xdr:spPr bwMode="auto">
        <a:xfrm flipV="1">
          <a:off x="4133850" y="137731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381000</xdr:colOff>
      <xdr:row>53</xdr:row>
      <xdr:rowOff>190500</xdr:rowOff>
    </xdr:from>
    <xdr:to>
      <xdr:col>7</xdr:col>
      <xdr:colOff>600075</xdr:colOff>
      <xdr:row>57</xdr:row>
      <xdr:rowOff>200025</xdr:rowOff>
    </xdr:to>
    <xdr:pic>
      <xdr:nvPicPr>
        <xdr:cNvPr id="3507587" name="Picture 114" descr="AMERI10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43150" y="15849600"/>
          <a:ext cx="10763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257175</xdr:colOff>
      <xdr:row>61</xdr:row>
      <xdr:rowOff>19050</xdr:rowOff>
    </xdr:from>
    <xdr:to>
      <xdr:col>15</xdr:col>
      <xdr:colOff>371475</xdr:colOff>
      <xdr:row>64</xdr:row>
      <xdr:rowOff>209550</xdr:rowOff>
    </xdr:to>
    <xdr:pic>
      <xdr:nvPicPr>
        <xdr:cNvPr id="3507588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7925" y="17697450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61</xdr:row>
      <xdr:rowOff>133350</xdr:rowOff>
    </xdr:from>
    <xdr:to>
      <xdr:col>2</xdr:col>
      <xdr:colOff>57150</xdr:colOff>
      <xdr:row>62</xdr:row>
      <xdr:rowOff>66675</xdr:rowOff>
    </xdr:to>
    <xdr:sp macro="" textlink="">
      <xdr:nvSpPr>
        <xdr:cNvPr id="3507589" name="Line 116"/>
        <xdr:cNvSpPr>
          <a:spLocks noChangeShapeType="1"/>
        </xdr:cNvSpPr>
      </xdr:nvSpPr>
      <xdr:spPr bwMode="auto">
        <a:xfrm flipV="1">
          <a:off x="447675" y="178117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63</xdr:row>
      <xdr:rowOff>238125</xdr:rowOff>
    </xdr:from>
    <xdr:to>
      <xdr:col>2</xdr:col>
      <xdr:colOff>28575</xdr:colOff>
      <xdr:row>64</xdr:row>
      <xdr:rowOff>0</xdr:rowOff>
    </xdr:to>
    <xdr:sp macro="" textlink="">
      <xdr:nvSpPr>
        <xdr:cNvPr id="3507590" name="Line 117"/>
        <xdr:cNvSpPr>
          <a:spLocks noChangeShapeType="1"/>
        </xdr:cNvSpPr>
      </xdr:nvSpPr>
      <xdr:spPr bwMode="auto">
        <a:xfrm>
          <a:off x="438150" y="185166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62</xdr:row>
      <xdr:rowOff>57150</xdr:rowOff>
    </xdr:from>
    <xdr:to>
      <xdr:col>2</xdr:col>
      <xdr:colOff>352425</xdr:colOff>
      <xdr:row>63</xdr:row>
      <xdr:rowOff>257175</xdr:rowOff>
    </xdr:to>
    <xdr:sp macro="" textlink="">
      <xdr:nvSpPr>
        <xdr:cNvPr id="23670" name="Text Box 118"/>
        <xdr:cNvSpPr txBox="1">
          <a:spLocks noChangeArrowheads="1"/>
        </xdr:cNvSpPr>
      </xdr:nvSpPr>
      <xdr:spPr bwMode="auto">
        <a:xfrm>
          <a:off x="657225" y="179736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61</xdr:row>
      <xdr:rowOff>133350</xdr:rowOff>
    </xdr:from>
    <xdr:to>
      <xdr:col>10</xdr:col>
      <xdr:colOff>57150</xdr:colOff>
      <xdr:row>62</xdr:row>
      <xdr:rowOff>66675</xdr:rowOff>
    </xdr:to>
    <xdr:sp macro="" textlink="">
      <xdr:nvSpPr>
        <xdr:cNvPr id="3507592" name="Line 119"/>
        <xdr:cNvSpPr>
          <a:spLocks noChangeShapeType="1"/>
        </xdr:cNvSpPr>
      </xdr:nvSpPr>
      <xdr:spPr bwMode="auto">
        <a:xfrm flipV="1">
          <a:off x="4133850" y="178117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63</xdr:row>
      <xdr:rowOff>238125</xdr:rowOff>
    </xdr:from>
    <xdr:to>
      <xdr:col>10</xdr:col>
      <xdr:colOff>28575</xdr:colOff>
      <xdr:row>64</xdr:row>
      <xdr:rowOff>0</xdr:rowOff>
    </xdr:to>
    <xdr:sp macro="" textlink="">
      <xdr:nvSpPr>
        <xdr:cNvPr id="3507593" name="Line 120"/>
        <xdr:cNvSpPr>
          <a:spLocks noChangeShapeType="1"/>
        </xdr:cNvSpPr>
      </xdr:nvSpPr>
      <xdr:spPr bwMode="auto">
        <a:xfrm>
          <a:off x="4124325" y="185166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62</xdr:row>
      <xdr:rowOff>104775</xdr:rowOff>
    </xdr:from>
    <xdr:to>
      <xdr:col>10</xdr:col>
      <xdr:colOff>371475</xdr:colOff>
      <xdr:row>63</xdr:row>
      <xdr:rowOff>304800</xdr:rowOff>
    </xdr:to>
    <xdr:sp macro="" textlink="">
      <xdr:nvSpPr>
        <xdr:cNvPr id="23673" name="Text Box 121"/>
        <xdr:cNvSpPr txBox="1">
          <a:spLocks noChangeArrowheads="1"/>
        </xdr:cNvSpPr>
      </xdr:nvSpPr>
      <xdr:spPr bwMode="auto">
        <a:xfrm>
          <a:off x="4362450" y="1802130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61</xdr:row>
      <xdr:rowOff>133350</xdr:rowOff>
    </xdr:from>
    <xdr:to>
      <xdr:col>2</xdr:col>
      <xdr:colOff>57150</xdr:colOff>
      <xdr:row>62</xdr:row>
      <xdr:rowOff>66675</xdr:rowOff>
    </xdr:to>
    <xdr:sp macro="" textlink="">
      <xdr:nvSpPr>
        <xdr:cNvPr id="3507595" name="Line 122"/>
        <xdr:cNvSpPr>
          <a:spLocks noChangeShapeType="1"/>
        </xdr:cNvSpPr>
      </xdr:nvSpPr>
      <xdr:spPr bwMode="auto">
        <a:xfrm flipV="1">
          <a:off x="447675" y="178117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63</xdr:row>
      <xdr:rowOff>238125</xdr:rowOff>
    </xdr:from>
    <xdr:to>
      <xdr:col>2</xdr:col>
      <xdr:colOff>28575</xdr:colOff>
      <xdr:row>64</xdr:row>
      <xdr:rowOff>0</xdr:rowOff>
    </xdr:to>
    <xdr:sp macro="" textlink="">
      <xdr:nvSpPr>
        <xdr:cNvPr id="3507596" name="Line 123"/>
        <xdr:cNvSpPr>
          <a:spLocks noChangeShapeType="1"/>
        </xdr:cNvSpPr>
      </xdr:nvSpPr>
      <xdr:spPr bwMode="auto">
        <a:xfrm>
          <a:off x="438150" y="185166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69</xdr:row>
      <xdr:rowOff>133350</xdr:rowOff>
    </xdr:from>
    <xdr:to>
      <xdr:col>2</xdr:col>
      <xdr:colOff>57150</xdr:colOff>
      <xdr:row>70</xdr:row>
      <xdr:rowOff>66675</xdr:rowOff>
    </xdr:to>
    <xdr:sp macro="" textlink="">
      <xdr:nvSpPr>
        <xdr:cNvPr id="3507597" name="Line 124"/>
        <xdr:cNvSpPr>
          <a:spLocks noChangeShapeType="1"/>
        </xdr:cNvSpPr>
      </xdr:nvSpPr>
      <xdr:spPr bwMode="auto">
        <a:xfrm flipV="1">
          <a:off x="447675" y="198310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71</xdr:row>
      <xdr:rowOff>238125</xdr:rowOff>
    </xdr:from>
    <xdr:to>
      <xdr:col>2</xdr:col>
      <xdr:colOff>28575</xdr:colOff>
      <xdr:row>72</xdr:row>
      <xdr:rowOff>0</xdr:rowOff>
    </xdr:to>
    <xdr:sp macro="" textlink="">
      <xdr:nvSpPr>
        <xdr:cNvPr id="3507598" name="Line 125"/>
        <xdr:cNvSpPr>
          <a:spLocks noChangeShapeType="1"/>
        </xdr:cNvSpPr>
      </xdr:nvSpPr>
      <xdr:spPr bwMode="auto">
        <a:xfrm>
          <a:off x="438150" y="205359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70</xdr:row>
      <xdr:rowOff>57150</xdr:rowOff>
    </xdr:from>
    <xdr:to>
      <xdr:col>2</xdr:col>
      <xdr:colOff>352425</xdr:colOff>
      <xdr:row>71</xdr:row>
      <xdr:rowOff>257175</xdr:rowOff>
    </xdr:to>
    <xdr:sp macro="" textlink="">
      <xdr:nvSpPr>
        <xdr:cNvPr id="23678" name="Text Box 126"/>
        <xdr:cNvSpPr txBox="1">
          <a:spLocks noChangeArrowheads="1"/>
        </xdr:cNvSpPr>
      </xdr:nvSpPr>
      <xdr:spPr bwMode="auto">
        <a:xfrm>
          <a:off x="657225" y="199929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69</xdr:row>
      <xdr:rowOff>133350</xdr:rowOff>
    </xdr:from>
    <xdr:to>
      <xdr:col>10</xdr:col>
      <xdr:colOff>57150</xdr:colOff>
      <xdr:row>70</xdr:row>
      <xdr:rowOff>66675</xdr:rowOff>
    </xdr:to>
    <xdr:sp macro="" textlink="">
      <xdr:nvSpPr>
        <xdr:cNvPr id="3507600" name="Line 127"/>
        <xdr:cNvSpPr>
          <a:spLocks noChangeShapeType="1"/>
        </xdr:cNvSpPr>
      </xdr:nvSpPr>
      <xdr:spPr bwMode="auto">
        <a:xfrm flipV="1">
          <a:off x="4133850" y="198310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71</xdr:row>
      <xdr:rowOff>238125</xdr:rowOff>
    </xdr:from>
    <xdr:to>
      <xdr:col>10</xdr:col>
      <xdr:colOff>28575</xdr:colOff>
      <xdr:row>72</xdr:row>
      <xdr:rowOff>0</xdr:rowOff>
    </xdr:to>
    <xdr:sp macro="" textlink="">
      <xdr:nvSpPr>
        <xdr:cNvPr id="3507601" name="Line 128"/>
        <xdr:cNvSpPr>
          <a:spLocks noChangeShapeType="1"/>
        </xdr:cNvSpPr>
      </xdr:nvSpPr>
      <xdr:spPr bwMode="auto">
        <a:xfrm>
          <a:off x="4124325" y="205359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70</xdr:row>
      <xdr:rowOff>104775</xdr:rowOff>
    </xdr:from>
    <xdr:to>
      <xdr:col>10</xdr:col>
      <xdr:colOff>371475</xdr:colOff>
      <xdr:row>71</xdr:row>
      <xdr:rowOff>304800</xdr:rowOff>
    </xdr:to>
    <xdr:sp macro="" textlink="">
      <xdr:nvSpPr>
        <xdr:cNvPr id="23681" name="Text Box 129"/>
        <xdr:cNvSpPr txBox="1">
          <a:spLocks noChangeArrowheads="1"/>
        </xdr:cNvSpPr>
      </xdr:nvSpPr>
      <xdr:spPr bwMode="auto">
        <a:xfrm>
          <a:off x="4362450" y="2004060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69</xdr:row>
      <xdr:rowOff>133350</xdr:rowOff>
    </xdr:from>
    <xdr:to>
      <xdr:col>2</xdr:col>
      <xdr:colOff>57150</xdr:colOff>
      <xdr:row>70</xdr:row>
      <xdr:rowOff>66675</xdr:rowOff>
    </xdr:to>
    <xdr:sp macro="" textlink="">
      <xdr:nvSpPr>
        <xdr:cNvPr id="3507603" name="Line 130"/>
        <xdr:cNvSpPr>
          <a:spLocks noChangeShapeType="1"/>
        </xdr:cNvSpPr>
      </xdr:nvSpPr>
      <xdr:spPr bwMode="auto">
        <a:xfrm flipV="1">
          <a:off x="447675" y="198310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71</xdr:row>
      <xdr:rowOff>238125</xdr:rowOff>
    </xdr:from>
    <xdr:to>
      <xdr:col>2</xdr:col>
      <xdr:colOff>28575</xdr:colOff>
      <xdr:row>72</xdr:row>
      <xdr:rowOff>0</xdr:rowOff>
    </xdr:to>
    <xdr:sp macro="" textlink="">
      <xdr:nvSpPr>
        <xdr:cNvPr id="3507604" name="Line 131"/>
        <xdr:cNvSpPr>
          <a:spLocks noChangeShapeType="1"/>
        </xdr:cNvSpPr>
      </xdr:nvSpPr>
      <xdr:spPr bwMode="auto">
        <a:xfrm>
          <a:off x="438150" y="205359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304800</xdr:colOff>
      <xdr:row>69</xdr:row>
      <xdr:rowOff>133350</xdr:rowOff>
    </xdr:from>
    <xdr:to>
      <xdr:col>8</xdr:col>
      <xdr:colOff>295275</xdr:colOff>
      <xdr:row>74</xdr:row>
      <xdr:rowOff>190500</xdr:rowOff>
    </xdr:to>
    <xdr:pic>
      <xdr:nvPicPr>
        <xdr:cNvPr id="3507605" name="Picture 132" descr="AMERI0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9831050"/>
          <a:ext cx="145732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276225</xdr:colOff>
      <xdr:row>61</xdr:row>
      <xdr:rowOff>133350</xdr:rowOff>
    </xdr:from>
    <xdr:to>
      <xdr:col>10</xdr:col>
      <xdr:colOff>57150</xdr:colOff>
      <xdr:row>62</xdr:row>
      <xdr:rowOff>66675</xdr:rowOff>
    </xdr:to>
    <xdr:sp macro="" textlink="">
      <xdr:nvSpPr>
        <xdr:cNvPr id="3507606" name="Line 133"/>
        <xdr:cNvSpPr>
          <a:spLocks noChangeShapeType="1"/>
        </xdr:cNvSpPr>
      </xdr:nvSpPr>
      <xdr:spPr bwMode="auto">
        <a:xfrm flipV="1">
          <a:off x="4133850" y="178117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61</xdr:row>
      <xdr:rowOff>133350</xdr:rowOff>
    </xdr:from>
    <xdr:to>
      <xdr:col>10</xdr:col>
      <xdr:colOff>57150</xdr:colOff>
      <xdr:row>62</xdr:row>
      <xdr:rowOff>66675</xdr:rowOff>
    </xdr:to>
    <xdr:sp macro="" textlink="">
      <xdr:nvSpPr>
        <xdr:cNvPr id="3507607" name="Line 134"/>
        <xdr:cNvSpPr>
          <a:spLocks noChangeShapeType="1"/>
        </xdr:cNvSpPr>
      </xdr:nvSpPr>
      <xdr:spPr bwMode="auto">
        <a:xfrm flipV="1">
          <a:off x="4133850" y="178117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257175</xdr:colOff>
      <xdr:row>77</xdr:row>
      <xdr:rowOff>19050</xdr:rowOff>
    </xdr:from>
    <xdr:to>
      <xdr:col>15</xdr:col>
      <xdr:colOff>371475</xdr:colOff>
      <xdr:row>80</xdr:row>
      <xdr:rowOff>209550</xdr:rowOff>
    </xdr:to>
    <xdr:pic>
      <xdr:nvPicPr>
        <xdr:cNvPr id="3507608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7925" y="21736050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77</xdr:row>
      <xdr:rowOff>133350</xdr:rowOff>
    </xdr:from>
    <xdr:to>
      <xdr:col>2</xdr:col>
      <xdr:colOff>57150</xdr:colOff>
      <xdr:row>78</xdr:row>
      <xdr:rowOff>66675</xdr:rowOff>
    </xdr:to>
    <xdr:sp macro="" textlink="">
      <xdr:nvSpPr>
        <xdr:cNvPr id="3507609" name="Line 136"/>
        <xdr:cNvSpPr>
          <a:spLocks noChangeShapeType="1"/>
        </xdr:cNvSpPr>
      </xdr:nvSpPr>
      <xdr:spPr bwMode="auto">
        <a:xfrm flipV="1">
          <a:off x="447675" y="218503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79</xdr:row>
      <xdr:rowOff>238125</xdr:rowOff>
    </xdr:from>
    <xdr:to>
      <xdr:col>2</xdr:col>
      <xdr:colOff>28575</xdr:colOff>
      <xdr:row>80</xdr:row>
      <xdr:rowOff>0</xdr:rowOff>
    </xdr:to>
    <xdr:sp macro="" textlink="">
      <xdr:nvSpPr>
        <xdr:cNvPr id="3507610" name="Line 137"/>
        <xdr:cNvSpPr>
          <a:spLocks noChangeShapeType="1"/>
        </xdr:cNvSpPr>
      </xdr:nvSpPr>
      <xdr:spPr bwMode="auto">
        <a:xfrm>
          <a:off x="438150" y="225552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78</xdr:row>
      <xdr:rowOff>57150</xdr:rowOff>
    </xdr:from>
    <xdr:to>
      <xdr:col>2</xdr:col>
      <xdr:colOff>352425</xdr:colOff>
      <xdr:row>79</xdr:row>
      <xdr:rowOff>257175</xdr:rowOff>
    </xdr:to>
    <xdr:sp macro="" textlink="">
      <xdr:nvSpPr>
        <xdr:cNvPr id="23690" name="Text Box 138"/>
        <xdr:cNvSpPr txBox="1">
          <a:spLocks noChangeArrowheads="1"/>
        </xdr:cNvSpPr>
      </xdr:nvSpPr>
      <xdr:spPr bwMode="auto">
        <a:xfrm>
          <a:off x="657225" y="220122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77</xdr:row>
      <xdr:rowOff>133350</xdr:rowOff>
    </xdr:from>
    <xdr:to>
      <xdr:col>10</xdr:col>
      <xdr:colOff>57150</xdr:colOff>
      <xdr:row>78</xdr:row>
      <xdr:rowOff>66675</xdr:rowOff>
    </xdr:to>
    <xdr:sp macro="" textlink="">
      <xdr:nvSpPr>
        <xdr:cNvPr id="3507612" name="Line 139"/>
        <xdr:cNvSpPr>
          <a:spLocks noChangeShapeType="1"/>
        </xdr:cNvSpPr>
      </xdr:nvSpPr>
      <xdr:spPr bwMode="auto">
        <a:xfrm flipV="1">
          <a:off x="4133850" y="218503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79</xdr:row>
      <xdr:rowOff>238125</xdr:rowOff>
    </xdr:from>
    <xdr:to>
      <xdr:col>10</xdr:col>
      <xdr:colOff>28575</xdr:colOff>
      <xdr:row>80</xdr:row>
      <xdr:rowOff>0</xdr:rowOff>
    </xdr:to>
    <xdr:sp macro="" textlink="">
      <xdr:nvSpPr>
        <xdr:cNvPr id="3507613" name="Line 140"/>
        <xdr:cNvSpPr>
          <a:spLocks noChangeShapeType="1"/>
        </xdr:cNvSpPr>
      </xdr:nvSpPr>
      <xdr:spPr bwMode="auto">
        <a:xfrm>
          <a:off x="4124325" y="225552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78</xdr:row>
      <xdr:rowOff>104775</xdr:rowOff>
    </xdr:from>
    <xdr:to>
      <xdr:col>10</xdr:col>
      <xdr:colOff>371475</xdr:colOff>
      <xdr:row>79</xdr:row>
      <xdr:rowOff>304800</xdr:rowOff>
    </xdr:to>
    <xdr:sp macro="" textlink="">
      <xdr:nvSpPr>
        <xdr:cNvPr id="23693" name="Text Box 141"/>
        <xdr:cNvSpPr txBox="1">
          <a:spLocks noChangeArrowheads="1"/>
        </xdr:cNvSpPr>
      </xdr:nvSpPr>
      <xdr:spPr bwMode="auto">
        <a:xfrm>
          <a:off x="4362450" y="2205990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77</xdr:row>
      <xdr:rowOff>133350</xdr:rowOff>
    </xdr:from>
    <xdr:to>
      <xdr:col>2</xdr:col>
      <xdr:colOff>57150</xdr:colOff>
      <xdr:row>78</xdr:row>
      <xdr:rowOff>66675</xdr:rowOff>
    </xdr:to>
    <xdr:sp macro="" textlink="">
      <xdr:nvSpPr>
        <xdr:cNvPr id="3507615" name="Line 142"/>
        <xdr:cNvSpPr>
          <a:spLocks noChangeShapeType="1"/>
        </xdr:cNvSpPr>
      </xdr:nvSpPr>
      <xdr:spPr bwMode="auto">
        <a:xfrm flipV="1">
          <a:off x="447675" y="218503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79</xdr:row>
      <xdr:rowOff>238125</xdr:rowOff>
    </xdr:from>
    <xdr:to>
      <xdr:col>2</xdr:col>
      <xdr:colOff>28575</xdr:colOff>
      <xdr:row>80</xdr:row>
      <xdr:rowOff>0</xdr:rowOff>
    </xdr:to>
    <xdr:sp macro="" textlink="">
      <xdr:nvSpPr>
        <xdr:cNvPr id="3507616" name="Line 143"/>
        <xdr:cNvSpPr>
          <a:spLocks noChangeShapeType="1"/>
        </xdr:cNvSpPr>
      </xdr:nvSpPr>
      <xdr:spPr bwMode="auto">
        <a:xfrm>
          <a:off x="438150" y="225552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85</xdr:row>
      <xdr:rowOff>133350</xdr:rowOff>
    </xdr:from>
    <xdr:to>
      <xdr:col>2</xdr:col>
      <xdr:colOff>57150</xdr:colOff>
      <xdr:row>86</xdr:row>
      <xdr:rowOff>66675</xdr:rowOff>
    </xdr:to>
    <xdr:sp macro="" textlink="">
      <xdr:nvSpPr>
        <xdr:cNvPr id="3507617" name="Line 144"/>
        <xdr:cNvSpPr>
          <a:spLocks noChangeShapeType="1"/>
        </xdr:cNvSpPr>
      </xdr:nvSpPr>
      <xdr:spPr bwMode="auto">
        <a:xfrm flipV="1">
          <a:off x="447675" y="238696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87</xdr:row>
      <xdr:rowOff>238125</xdr:rowOff>
    </xdr:from>
    <xdr:to>
      <xdr:col>2</xdr:col>
      <xdr:colOff>28575</xdr:colOff>
      <xdr:row>88</xdr:row>
      <xdr:rowOff>0</xdr:rowOff>
    </xdr:to>
    <xdr:sp macro="" textlink="">
      <xdr:nvSpPr>
        <xdr:cNvPr id="3507618" name="Line 145"/>
        <xdr:cNvSpPr>
          <a:spLocks noChangeShapeType="1"/>
        </xdr:cNvSpPr>
      </xdr:nvSpPr>
      <xdr:spPr bwMode="auto">
        <a:xfrm>
          <a:off x="438150" y="245745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86</xdr:row>
      <xdr:rowOff>57150</xdr:rowOff>
    </xdr:from>
    <xdr:to>
      <xdr:col>2</xdr:col>
      <xdr:colOff>352425</xdr:colOff>
      <xdr:row>87</xdr:row>
      <xdr:rowOff>257175</xdr:rowOff>
    </xdr:to>
    <xdr:sp macro="" textlink="">
      <xdr:nvSpPr>
        <xdr:cNvPr id="23698" name="Text Box 146"/>
        <xdr:cNvSpPr txBox="1">
          <a:spLocks noChangeArrowheads="1"/>
        </xdr:cNvSpPr>
      </xdr:nvSpPr>
      <xdr:spPr bwMode="auto">
        <a:xfrm>
          <a:off x="657225" y="240315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85</xdr:row>
      <xdr:rowOff>133350</xdr:rowOff>
    </xdr:from>
    <xdr:to>
      <xdr:col>10</xdr:col>
      <xdr:colOff>57150</xdr:colOff>
      <xdr:row>86</xdr:row>
      <xdr:rowOff>66675</xdr:rowOff>
    </xdr:to>
    <xdr:sp macro="" textlink="">
      <xdr:nvSpPr>
        <xdr:cNvPr id="3507620" name="Line 147"/>
        <xdr:cNvSpPr>
          <a:spLocks noChangeShapeType="1"/>
        </xdr:cNvSpPr>
      </xdr:nvSpPr>
      <xdr:spPr bwMode="auto">
        <a:xfrm flipV="1">
          <a:off x="4133850" y="238696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87</xdr:row>
      <xdr:rowOff>238125</xdr:rowOff>
    </xdr:from>
    <xdr:to>
      <xdr:col>10</xdr:col>
      <xdr:colOff>28575</xdr:colOff>
      <xdr:row>88</xdr:row>
      <xdr:rowOff>0</xdr:rowOff>
    </xdr:to>
    <xdr:sp macro="" textlink="">
      <xdr:nvSpPr>
        <xdr:cNvPr id="3507621" name="Line 148"/>
        <xdr:cNvSpPr>
          <a:spLocks noChangeShapeType="1"/>
        </xdr:cNvSpPr>
      </xdr:nvSpPr>
      <xdr:spPr bwMode="auto">
        <a:xfrm>
          <a:off x="4124325" y="245745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86</xdr:row>
      <xdr:rowOff>104775</xdr:rowOff>
    </xdr:from>
    <xdr:to>
      <xdr:col>10</xdr:col>
      <xdr:colOff>371475</xdr:colOff>
      <xdr:row>87</xdr:row>
      <xdr:rowOff>304800</xdr:rowOff>
    </xdr:to>
    <xdr:sp macro="" textlink="">
      <xdr:nvSpPr>
        <xdr:cNvPr id="23701" name="Text Box 149"/>
        <xdr:cNvSpPr txBox="1">
          <a:spLocks noChangeArrowheads="1"/>
        </xdr:cNvSpPr>
      </xdr:nvSpPr>
      <xdr:spPr bwMode="auto">
        <a:xfrm>
          <a:off x="4362450" y="2407920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85</xdr:row>
      <xdr:rowOff>133350</xdr:rowOff>
    </xdr:from>
    <xdr:to>
      <xdr:col>2</xdr:col>
      <xdr:colOff>57150</xdr:colOff>
      <xdr:row>86</xdr:row>
      <xdr:rowOff>66675</xdr:rowOff>
    </xdr:to>
    <xdr:sp macro="" textlink="">
      <xdr:nvSpPr>
        <xdr:cNvPr id="3507623" name="Line 150"/>
        <xdr:cNvSpPr>
          <a:spLocks noChangeShapeType="1"/>
        </xdr:cNvSpPr>
      </xdr:nvSpPr>
      <xdr:spPr bwMode="auto">
        <a:xfrm flipV="1">
          <a:off x="447675" y="238696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87</xdr:row>
      <xdr:rowOff>238125</xdr:rowOff>
    </xdr:from>
    <xdr:to>
      <xdr:col>2</xdr:col>
      <xdr:colOff>28575</xdr:colOff>
      <xdr:row>88</xdr:row>
      <xdr:rowOff>0</xdr:rowOff>
    </xdr:to>
    <xdr:sp macro="" textlink="">
      <xdr:nvSpPr>
        <xdr:cNvPr id="3507624" name="Line 151"/>
        <xdr:cNvSpPr>
          <a:spLocks noChangeShapeType="1"/>
        </xdr:cNvSpPr>
      </xdr:nvSpPr>
      <xdr:spPr bwMode="auto">
        <a:xfrm>
          <a:off x="438150" y="245745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77</xdr:row>
      <xdr:rowOff>133350</xdr:rowOff>
    </xdr:from>
    <xdr:to>
      <xdr:col>10</xdr:col>
      <xdr:colOff>57150</xdr:colOff>
      <xdr:row>78</xdr:row>
      <xdr:rowOff>66675</xdr:rowOff>
    </xdr:to>
    <xdr:sp macro="" textlink="">
      <xdr:nvSpPr>
        <xdr:cNvPr id="3507625" name="Line 152"/>
        <xdr:cNvSpPr>
          <a:spLocks noChangeShapeType="1"/>
        </xdr:cNvSpPr>
      </xdr:nvSpPr>
      <xdr:spPr bwMode="auto">
        <a:xfrm flipV="1">
          <a:off x="4133850" y="218503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77</xdr:row>
      <xdr:rowOff>133350</xdr:rowOff>
    </xdr:from>
    <xdr:to>
      <xdr:col>10</xdr:col>
      <xdr:colOff>57150</xdr:colOff>
      <xdr:row>78</xdr:row>
      <xdr:rowOff>66675</xdr:rowOff>
    </xdr:to>
    <xdr:sp macro="" textlink="">
      <xdr:nvSpPr>
        <xdr:cNvPr id="3507626" name="Line 153"/>
        <xdr:cNvSpPr>
          <a:spLocks noChangeShapeType="1"/>
        </xdr:cNvSpPr>
      </xdr:nvSpPr>
      <xdr:spPr bwMode="auto">
        <a:xfrm flipV="1">
          <a:off x="4133850" y="218503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381000</xdr:colOff>
      <xdr:row>85</xdr:row>
      <xdr:rowOff>190500</xdr:rowOff>
    </xdr:from>
    <xdr:to>
      <xdr:col>7</xdr:col>
      <xdr:colOff>600075</xdr:colOff>
      <xdr:row>89</xdr:row>
      <xdr:rowOff>200025</xdr:rowOff>
    </xdr:to>
    <xdr:pic>
      <xdr:nvPicPr>
        <xdr:cNvPr id="3507627" name="Picture 154" descr="AMERI10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43150" y="23926800"/>
          <a:ext cx="10763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257175</xdr:colOff>
      <xdr:row>93</xdr:row>
      <xdr:rowOff>19050</xdr:rowOff>
    </xdr:from>
    <xdr:to>
      <xdr:col>15</xdr:col>
      <xdr:colOff>371475</xdr:colOff>
      <xdr:row>96</xdr:row>
      <xdr:rowOff>209550</xdr:rowOff>
    </xdr:to>
    <xdr:pic>
      <xdr:nvPicPr>
        <xdr:cNvPr id="3507628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7925" y="25774650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93</xdr:row>
      <xdr:rowOff>133350</xdr:rowOff>
    </xdr:from>
    <xdr:to>
      <xdr:col>2</xdr:col>
      <xdr:colOff>57150</xdr:colOff>
      <xdr:row>94</xdr:row>
      <xdr:rowOff>66675</xdr:rowOff>
    </xdr:to>
    <xdr:sp macro="" textlink="">
      <xdr:nvSpPr>
        <xdr:cNvPr id="3507629" name="Line 158"/>
        <xdr:cNvSpPr>
          <a:spLocks noChangeShapeType="1"/>
        </xdr:cNvSpPr>
      </xdr:nvSpPr>
      <xdr:spPr bwMode="auto">
        <a:xfrm flipV="1">
          <a:off x="447675" y="258889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95</xdr:row>
      <xdr:rowOff>238125</xdr:rowOff>
    </xdr:from>
    <xdr:to>
      <xdr:col>2</xdr:col>
      <xdr:colOff>28575</xdr:colOff>
      <xdr:row>96</xdr:row>
      <xdr:rowOff>0</xdr:rowOff>
    </xdr:to>
    <xdr:sp macro="" textlink="">
      <xdr:nvSpPr>
        <xdr:cNvPr id="3507630" name="Line 159"/>
        <xdr:cNvSpPr>
          <a:spLocks noChangeShapeType="1"/>
        </xdr:cNvSpPr>
      </xdr:nvSpPr>
      <xdr:spPr bwMode="auto">
        <a:xfrm>
          <a:off x="438150" y="265938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94</xdr:row>
      <xdr:rowOff>57150</xdr:rowOff>
    </xdr:from>
    <xdr:to>
      <xdr:col>2</xdr:col>
      <xdr:colOff>352425</xdr:colOff>
      <xdr:row>95</xdr:row>
      <xdr:rowOff>257175</xdr:rowOff>
    </xdr:to>
    <xdr:sp macro="" textlink="">
      <xdr:nvSpPr>
        <xdr:cNvPr id="23712" name="Text Box 160"/>
        <xdr:cNvSpPr txBox="1">
          <a:spLocks noChangeArrowheads="1"/>
        </xdr:cNvSpPr>
      </xdr:nvSpPr>
      <xdr:spPr bwMode="auto">
        <a:xfrm>
          <a:off x="657225" y="260508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93</xdr:row>
      <xdr:rowOff>133350</xdr:rowOff>
    </xdr:from>
    <xdr:to>
      <xdr:col>10</xdr:col>
      <xdr:colOff>57150</xdr:colOff>
      <xdr:row>94</xdr:row>
      <xdr:rowOff>66675</xdr:rowOff>
    </xdr:to>
    <xdr:sp macro="" textlink="">
      <xdr:nvSpPr>
        <xdr:cNvPr id="3507632" name="Line 161"/>
        <xdr:cNvSpPr>
          <a:spLocks noChangeShapeType="1"/>
        </xdr:cNvSpPr>
      </xdr:nvSpPr>
      <xdr:spPr bwMode="auto">
        <a:xfrm flipV="1">
          <a:off x="4133850" y="258889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95</xdr:row>
      <xdr:rowOff>238125</xdr:rowOff>
    </xdr:from>
    <xdr:to>
      <xdr:col>10</xdr:col>
      <xdr:colOff>28575</xdr:colOff>
      <xdr:row>96</xdr:row>
      <xdr:rowOff>0</xdr:rowOff>
    </xdr:to>
    <xdr:sp macro="" textlink="">
      <xdr:nvSpPr>
        <xdr:cNvPr id="3507633" name="Line 162"/>
        <xdr:cNvSpPr>
          <a:spLocks noChangeShapeType="1"/>
        </xdr:cNvSpPr>
      </xdr:nvSpPr>
      <xdr:spPr bwMode="auto">
        <a:xfrm>
          <a:off x="4124325" y="265938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94</xdr:row>
      <xdr:rowOff>104775</xdr:rowOff>
    </xdr:from>
    <xdr:to>
      <xdr:col>10</xdr:col>
      <xdr:colOff>371475</xdr:colOff>
      <xdr:row>95</xdr:row>
      <xdr:rowOff>304800</xdr:rowOff>
    </xdr:to>
    <xdr:sp macro="" textlink="">
      <xdr:nvSpPr>
        <xdr:cNvPr id="23715" name="Text Box 163"/>
        <xdr:cNvSpPr txBox="1">
          <a:spLocks noChangeArrowheads="1"/>
        </xdr:cNvSpPr>
      </xdr:nvSpPr>
      <xdr:spPr bwMode="auto">
        <a:xfrm>
          <a:off x="4362450" y="2609850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93</xdr:row>
      <xdr:rowOff>133350</xdr:rowOff>
    </xdr:from>
    <xdr:to>
      <xdr:col>2</xdr:col>
      <xdr:colOff>57150</xdr:colOff>
      <xdr:row>94</xdr:row>
      <xdr:rowOff>66675</xdr:rowOff>
    </xdr:to>
    <xdr:sp macro="" textlink="">
      <xdr:nvSpPr>
        <xdr:cNvPr id="3507635" name="Line 164"/>
        <xdr:cNvSpPr>
          <a:spLocks noChangeShapeType="1"/>
        </xdr:cNvSpPr>
      </xdr:nvSpPr>
      <xdr:spPr bwMode="auto">
        <a:xfrm flipV="1">
          <a:off x="447675" y="258889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95</xdr:row>
      <xdr:rowOff>238125</xdr:rowOff>
    </xdr:from>
    <xdr:to>
      <xdr:col>2</xdr:col>
      <xdr:colOff>28575</xdr:colOff>
      <xdr:row>96</xdr:row>
      <xdr:rowOff>0</xdr:rowOff>
    </xdr:to>
    <xdr:sp macro="" textlink="">
      <xdr:nvSpPr>
        <xdr:cNvPr id="3507636" name="Line 165"/>
        <xdr:cNvSpPr>
          <a:spLocks noChangeShapeType="1"/>
        </xdr:cNvSpPr>
      </xdr:nvSpPr>
      <xdr:spPr bwMode="auto">
        <a:xfrm>
          <a:off x="438150" y="265938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276225</xdr:colOff>
      <xdr:row>101</xdr:row>
      <xdr:rowOff>133350</xdr:rowOff>
    </xdr:from>
    <xdr:to>
      <xdr:col>2</xdr:col>
      <xdr:colOff>57150</xdr:colOff>
      <xdr:row>102</xdr:row>
      <xdr:rowOff>66675</xdr:rowOff>
    </xdr:to>
    <xdr:sp macro="" textlink="">
      <xdr:nvSpPr>
        <xdr:cNvPr id="3507637" name="Line 166"/>
        <xdr:cNvSpPr>
          <a:spLocks noChangeShapeType="1"/>
        </xdr:cNvSpPr>
      </xdr:nvSpPr>
      <xdr:spPr bwMode="auto">
        <a:xfrm flipV="1">
          <a:off x="447675" y="279082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103</xdr:row>
      <xdr:rowOff>238125</xdr:rowOff>
    </xdr:from>
    <xdr:to>
      <xdr:col>2</xdr:col>
      <xdr:colOff>28575</xdr:colOff>
      <xdr:row>104</xdr:row>
      <xdr:rowOff>0</xdr:rowOff>
    </xdr:to>
    <xdr:sp macro="" textlink="">
      <xdr:nvSpPr>
        <xdr:cNvPr id="3507638" name="Line 167"/>
        <xdr:cNvSpPr>
          <a:spLocks noChangeShapeType="1"/>
        </xdr:cNvSpPr>
      </xdr:nvSpPr>
      <xdr:spPr bwMode="auto">
        <a:xfrm>
          <a:off x="438150" y="286131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57150</xdr:colOff>
      <xdr:row>102</xdr:row>
      <xdr:rowOff>57150</xdr:rowOff>
    </xdr:from>
    <xdr:to>
      <xdr:col>2</xdr:col>
      <xdr:colOff>352425</xdr:colOff>
      <xdr:row>103</xdr:row>
      <xdr:rowOff>257175</xdr:rowOff>
    </xdr:to>
    <xdr:sp macro="" textlink="">
      <xdr:nvSpPr>
        <xdr:cNvPr id="23720" name="Text Box 168"/>
        <xdr:cNvSpPr txBox="1">
          <a:spLocks noChangeArrowheads="1"/>
        </xdr:cNvSpPr>
      </xdr:nvSpPr>
      <xdr:spPr bwMode="auto">
        <a:xfrm>
          <a:off x="657225" y="28070175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276225</xdr:colOff>
      <xdr:row>101</xdr:row>
      <xdr:rowOff>133350</xdr:rowOff>
    </xdr:from>
    <xdr:to>
      <xdr:col>10</xdr:col>
      <xdr:colOff>57150</xdr:colOff>
      <xdr:row>102</xdr:row>
      <xdr:rowOff>66675</xdr:rowOff>
    </xdr:to>
    <xdr:sp macro="" textlink="">
      <xdr:nvSpPr>
        <xdr:cNvPr id="3507640" name="Line 169"/>
        <xdr:cNvSpPr>
          <a:spLocks noChangeShapeType="1"/>
        </xdr:cNvSpPr>
      </xdr:nvSpPr>
      <xdr:spPr bwMode="auto">
        <a:xfrm flipV="1">
          <a:off x="4133850" y="279082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266700</xdr:colOff>
      <xdr:row>103</xdr:row>
      <xdr:rowOff>238125</xdr:rowOff>
    </xdr:from>
    <xdr:to>
      <xdr:col>10</xdr:col>
      <xdr:colOff>28575</xdr:colOff>
      <xdr:row>104</xdr:row>
      <xdr:rowOff>0</xdr:rowOff>
    </xdr:to>
    <xdr:sp macro="" textlink="">
      <xdr:nvSpPr>
        <xdr:cNvPr id="3507641" name="Line 170"/>
        <xdr:cNvSpPr>
          <a:spLocks noChangeShapeType="1"/>
        </xdr:cNvSpPr>
      </xdr:nvSpPr>
      <xdr:spPr bwMode="auto">
        <a:xfrm>
          <a:off x="4124325" y="286131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76200</xdr:colOff>
      <xdr:row>102</xdr:row>
      <xdr:rowOff>104775</xdr:rowOff>
    </xdr:from>
    <xdr:to>
      <xdr:col>10</xdr:col>
      <xdr:colOff>371475</xdr:colOff>
      <xdr:row>103</xdr:row>
      <xdr:rowOff>304800</xdr:rowOff>
    </xdr:to>
    <xdr:sp macro="" textlink="">
      <xdr:nvSpPr>
        <xdr:cNvPr id="23723" name="Text Box 171"/>
        <xdr:cNvSpPr txBox="1">
          <a:spLocks noChangeArrowheads="1"/>
        </xdr:cNvSpPr>
      </xdr:nvSpPr>
      <xdr:spPr bwMode="auto">
        <a:xfrm>
          <a:off x="4362450" y="28117800"/>
          <a:ext cx="295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276225</xdr:colOff>
      <xdr:row>101</xdr:row>
      <xdr:rowOff>133350</xdr:rowOff>
    </xdr:from>
    <xdr:to>
      <xdr:col>2</xdr:col>
      <xdr:colOff>57150</xdr:colOff>
      <xdr:row>102</xdr:row>
      <xdr:rowOff>66675</xdr:rowOff>
    </xdr:to>
    <xdr:sp macro="" textlink="">
      <xdr:nvSpPr>
        <xdr:cNvPr id="3507643" name="Line 172"/>
        <xdr:cNvSpPr>
          <a:spLocks noChangeShapeType="1"/>
        </xdr:cNvSpPr>
      </xdr:nvSpPr>
      <xdr:spPr bwMode="auto">
        <a:xfrm flipV="1">
          <a:off x="447675" y="279082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266700</xdr:colOff>
      <xdr:row>103</xdr:row>
      <xdr:rowOff>238125</xdr:rowOff>
    </xdr:from>
    <xdr:to>
      <xdr:col>2</xdr:col>
      <xdr:colOff>28575</xdr:colOff>
      <xdr:row>104</xdr:row>
      <xdr:rowOff>0</xdr:rowOff>
    </xdr:to>
    <xdr:sp macro="" textlink="">
      <xdr:nvSpPr>
        <xdr:cNvPr id="3507644" name="Line 173"/>
        <xdr:cNvSpPr>
          <a:spLocks noChangeShapeType="1"/>
        </xdr:cNvSpPr>
      </xdr:nvSpPr>
      <xdr:spPr bwMode="auto">
        <a:xfrm>
          <a:off x="438150" y="28613100"/>
          <a:ext cx="190500" cy="123825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93</xdr:row>
      <xdr:rowOff>133350</xdr:rowOff>
    </xdr:from>
    <xdr:to>
      <xdr:col>10</xdr:col>
      <xdr:colOff>57150</xdr:colOff>
      <xdr:row>94</xdr:row>
      <xdr:rowOff>66675</xdr:rowOff>
    </xdr:to>
    <xdr:sp macro="" textlink="">
      <xdr:nvSpPr>
        <xdr:cNvPr id="3507645" name="Line 174"/>
        <xdr:cNvSpPr>
          <a:spLocks noChangeShapeType="1"/>
        </xdr:cNvSpPr>
      </xdr:nvSpPr>
      <xdr:spPr bwMode="auto">
        <a:xfrm flipV="1">
          <a:off x="4133850" y="258889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276225</xdr:colOff>
      <xdr:row>93</xdr:row>
      <xdr:rowOff>133350</xdr:rowOff>
    </xdr:from>
    <xdr:to>
      <xdr:col>10</xdr:col>
      <xdr:colOff>57150</xdr:colOff>
      <xdr:row>94</xdr:row>
      <xdr:rowOff>66675</xdr:rowOff>
    </xdr:to>
    <xdr:sp macro="" textlink="">
      <xdr:nvSpPr>
        <xdr:cNvPr id="3507646" name="Line 175"/>
        <xdr:cNvSpPr>
          <a:spLocks noChangeShapeType="1"/>
        </xdr:cNvSpPr>
      </xdr:nvSpPr>
      <xdr:spPr bwMode="auto">
        <a:xfrm flipV="1">
          <a:off x="4133850" y="25888950"/>
          <a:ext cx="209550" cy="171450"/>
        </a:xfrm>
        <a:prstGeom prst="line">
          <a:avLst/>
        </a:prstGeom>
        <a:noFill/>
        <a:ln w="2222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381000</xdr:colOff>
      <xdr:row>101</xdr:row>
      <xdr:rowOff>190500</xdr:rowOff>
    </xdr:from>
    <xdr:to>
      <xdr:col>7</xdr:col>
      <xdr:colOff>600075</xdr:colOff>
      <xdr:row>105</xdr:row>
      <xdr:rowOff>200025</xdr:rowOff>
    </xdr:to>
    <xdr:pic>
      <xdr:nvPicPr>
        <xdr:cNvPr id="3507647" name="Picture 176" descr="AMERI10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43150" y="27965400"/>
          <a:ext cx="10763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106</xdr:row>
      <xdr:rowOff>200025</xdr:rowOff>
    </xdr:from>
    <xdr:to>
      <xdr:col>5</xdr:col>
      <xdr:colOff>323850</xdr:colOff>
      <xdr:row>110</xdr:row>
      <xdr:rowOff>9525</xdr:rowOff>
    </xdr:to>
    <xdr:pic>
      <xdr:nvPicPr>
        <xdr:cNvPr id="3507648" name="Picture 177" descr="READ2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33525" y="29384625"/>
          <a:ext cx="75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180975</xdr:colOff>
      <xdr:row>106</xdr:row>
      <xdr:rowOff>200025</xdr:rowOff>
    </xdr:from>
    <xdr:to>
      <xdr:col>13</xdr:col>
      <xdr:colOff>114300</xdr:colOff>
      <xdr:row>110</xdr:row>
      <xdr:rowOff>371475</xdr:rowOff>
    </xdr:to>
    <xdr:pic>
      <xdr:nvPicPr>
        <xdr:cNvPr id="3507649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324475" y="29384625"/>
          <a:ext cx="3619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57150</xdr:rowOff>
    </xdr:from>
    <xdr:to>
      <xdr:col>13</xdr:col>
      <xdr:colOff>304800</xdr:colOff>
      <xdr:row>1</xdr:row>
      <xdr:rowOff>19050</xdr:rowOff>
    </xdr:to>
    <xdr:sp macro="" textlink="">
      <xdr:nvSpPr>
        <xdr:cNvPr id="29697" name="WordArt 1"/>
        <xdr:cNvSpPr>
          <a:spLocks noChangeArrowheads="1" noChangeShapeType="1" noTextEdit="1"/>
        </xdr:cNvSpPr>
      </xdr:nvSpPr>
      <xdr:spPr bwMode="auto">
        <a:xfrm>
          <a:off x="66675" y="57150"/>
          <a:ext cx="4819650" cy="60960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l-GR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Comic Sans MS"/>
            </a:rPr>
            <a:t>Καταχρηστικά και μικτά κλάσματα</a:t>
          </a:r>
          <a:endParaRPr lang="en-GB" sz="3600" b="1" kern="10" spc="-360">
            <a:ln w="12700">
              <a:solidFill>
                <a:srgbClr val="000099"/>
              </a:solidFill>
              <a:round/>
              <a:headEnd/>
              <a:tailEnd/>
            </a:ln>
            <a:solidFill>
              <a:srgbClr val="33CCFF"/>
            </a:solidFill>
            <a:effectLst>
              <a:outerShdw dist="125724" dir="18900000" algn="ctr" rotWithShape="0">
                <a:srgbClr val="000099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3</xdr:col>
      <xdr:colOff>133350</xdr:colOff>
      <xdr:row>12</xdr:row>
      <xdr:rowOff>161925</xdr:rowOff>
    </xdr:from>
    <xdr:to>
      <xdr:col>4</xdr:col>
      <xdr:colOff>47625</xdr:colOff>
      <xdr:row>13</xdr:row>
      <xdr:rowOff>104775</xdr:rowOff>
    </xdr:to>
    <xdr:sp macro="" textlink="">
      <xdr:nvSpPr>
        <xdr:cNvPr id="29698" name="Text Box 2"/>
        <xdr:cNvSpPr txBox="1">
          <a:spLocks noChangeArrowheads="1"/>
        </xdr:cNvSpPr>
      </xdr:nvSpPr>
      <xdr:spPr bwMode="auto">
        <a:xfrm>
          <a:off x="1190625" y="6181725"/>
          <a:ext cx="266700" cy="628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600" b="1" i="0" u="sng" strike="noStrike">
              <a:solidFill>
                <a:srgbClr val="000000"/>
              </a:solidFill>
              <a:latin typeface="Comic Sans MS"/>
            </a:rPr>
            <a:t>3</a:t>
          </a:r>
        </a:p>
        <a:p>
          <a:pPr algn="l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2</xdr:col>
      <xdr:colOff>457200</xdr:colOff>
      <xdr:row>11</xdr:row>
      <xdr:rowOff>219075</xdr:rowOff>
    </xdr:from>
    <xdr:to>
      <xdr:col>2</xdr:col>
      <xdr:colOff>657225</xdr:colOff>
      <xdr:row>13</xdr:row>
      <xdr:rowOff>161925</xdr:rowOff>
    </xdr:to>
    <xdr:sp macro="" textlink="">
      <xdr:nvSpPr>
        <xdr:cNvPr id="29699" name="Text Box 3"/>
        <xdr:cNvSpPr txBox="1">
          <a:spLocks noChangeArrowheads="1"/>
        </xdr:cNvSpPr>
      </xdr:nvSpPr>
      <xdr:spPr bwMode="auto">
        <a:xfrm>
          <a:off x="1057275" y="5124450"/>
          <a:ext cx="0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2</xdr:col>
      <xdr:colOff>85725</xdr:colOff>
      <xdr:row>14</xdr:row>
      <xdr:rowOff>295275</xdr:rowOff>
    </xdr:from>
    <xdr:to>
      <xdr:col>2</xdr:col>
      <xdr:colOff>304800</xdr:colOff>
      <xdr:row>15</xdr:row>
      <xdr:rowOff>228600</xdr:rowOff>
    </xdr:to>
    <xdr:sp macro="" textlink="">
      <xdr:nvSpPr>
        <xdr:cNvPr id="29700" name="Text Box 4"/>
        <xdr:cNvSpPr txBox="1">
          <a:spLocks noChangeArrowheads="1"/>
        </xdr:cNvSpPr>
      </xdr:nvSpPr>
      <xdr:spPr bwMode="auto">
        <a:xfrm>
          <a:off x="790575" y="614362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7</xdr:col>
      <xdr:colOff>352425</xdr:colOff>
      <xdr:row>14</xdr:row>
      <xdr:rowOff>276225</xdr:rowOff>
    </xdr:from>
    <xdr:to>
      <xdr:col>7</xdr:col>
      <xdr:colOff>571500</xdr:colOff>
      <xdr:row>15</xdr:row>
      <xdr:rowOff>219075</xdr:rowOff>
    </xdr:to>
    <xdr:sp macro="" textlink="">
      <xdr:nvSpPr>
        <xdr:cNvPr id="29701" name="Text Box 5"/>
        <xdr:cNvSpPr txBox="1">
          <a:spLocks noChangeArrowheads="1"/>
        </xdr:cNvSpPr>
      </xdr:nvSpPr>
      <xdr:spPr bwMode="auto">
        <a:xfrm>
          <a:off x="2819400" y="6124575"/>
          <a:ext cx="0" cy="5524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0</xdr:col>
      <xdr:colOff>361950</xdr:colOff>
      <xdr:row>54</xdr:row>
      <xdr:rowOff>257175</xdr:rowOff>
    </xdr:from>
    <xdr:to>
      <xdr:col>0</xdr:col>
      <xdr:colOff>561975</xdr:colOff>
      <xdr:row>56</xdr:row>
      <xdr:rowOff>200025</xdr:rowOff>
    </xdr:to>
    <xdr:sp macro="" textlink="">
      <xdr:nvSpPr>
        <xdr:cNvPr id="29705" name="Text Box 9"/>
        <xdr:cNvSpPr txBox="1">
          <a:spLocks noChangeArrowheads="1"/>
        </xdr:cNvSpPr>
      </xdr:nvSpPr>
      <xdr:spPr bwMode="auto">
        <a:xfrm>
          <a:off x="352425" y="20031075"/>
          <a:ext cx="0" cy="11906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FF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FF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7</xdr:col>
      <xdr:colOff>419100</xdr:colOff>
      <xdr:row>54</xdr:row>
      <xdr:rowOff>219075</xdr:rowOff>
    </xdr:from>
    <xdr:to>
      <xdr:col>7</xdr:col>
      <xdr:colOff>619125</xdr:colOff>
      <xdr:row>56</xdr:row>
      <xdr:rowOff>161925</xdr:rowOff>
    </xdr:to>
    <xdr:sp macro="" textlink="">
      <xdr:nvSpPr>
        <xdr:cNvPr id="29710" name="Text Box 14"/>
        <xdr:cNvSpPr txBox="1">
          <a:spLocks noChangeArrowheads="1"/>
        </xdr:cNvSpPr>
      </xdr:nvSpPr>
      <xdr:spPr bwMode="auto">
        <a:xfrm>
          <a:off x="2819400" y="19992975"/>
          <a:ext cx="0" cy="11906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0</xdr:col>
      <xdr:colOff>57150</xdr:colOff>
      <xdr:row>44</xdr:row>
      <xdr:rowOff>66675</xdr:rowOff>
    </xdr:from>
    <xdr:to>
      <xdr:col>18</xdr:col>
      <xdr:colOff>581025</xdr:colOff>
      <xdr:row>45</xdr:row>
      <xdr:rowOff>38100</xdr:rowOff>
    </xdr:to>
    <xdr:sp macro="" textlink="">
      <xdr:nvSpPr>
        <xdr:cNvPr id="29711" name="WordArt 15"/>
        <xdr:cNvSpPr>
          <a:spLocks noChangeArrowheads="1" noChangeShapeType="1" noTextEdit="1"/>
        </xdr:cNvSpPr>
      </xdr:nvSpPr>
      <xdr:spPr bwMode="auto">
        <a:xfrm>
          <a:off x="57150" y="23431500"/>
          <a:ext cx="6867525" cy="7810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Comic Sans MS"/>
            </a:rPr>
            <a:t>Παρατηρήσεις για τα καταχρηστικά και τα μικτά κλάσματα</a:t>
          </a:r>
          <a:endParaRPr lang="en-GB" sz="3600" b="1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4</xdr:col>
      <xdr:colOff>66675</xdr:colOff>
      <xdr:row>14</xdr:row>
      <xdr:rowOff>352425</xdr:rowOff>
    </xdr:from>
    <xdr:to>
      <xdr:col>4</xdr:col>
      <xdr:colOff>285750</xdr:colOff>
      <xdr:row>15</xdr:row>
      <xdr:rowOff>295275</xdr:rowOff>
    </xdr:to>
    <xdr:sp macro="" textlink="">
      <xdr:nvSpPr>
        <xdr:cNvPr id="29712" name="Text Box 16"/>
        <xdr:cNvSpPr txBox="1">
          <a:spLocks noChangeArrowheads="1"/>
        </xdr:cNvSpPr>
      </xdr:nvSpPr>
      <xdr:spPr bwMode="auto">
        <a:xfrm>
          <a:off x="1476375" y="6200775"/>
          <a:ext cx="219075" cy="5524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FF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47625</xdr:colOff>
      <xdr:row>148</xdr:row>
      <xdr:rowOff>104775</xdr:rowOff>
    </xdr:from>
    <xdr:to>
      <xdr:col>2</xdr:col>
      <xdr:colOff>285750</xdr:colOff>
      <xdr:row>149</xdr:row>
      <xdr:rowOff>133350</xdr:rowOff>
    </xdr:to>
    <xdr:sp macro="" textlink="">
      <xdr:nvSpPr>
        <xdr:cNvPr id="29734" name="Text Box 38"/>
        <xdr:cNvSpPr txBox="1">
          <a:spLocks noChangeArrowheads="1"/>
        </xdr:cNvSpPr>
      </xdr:nvSpPr>
      <xdr:spPr bwMode="auto">
        <a:xfrm>
          <a:off x="752475" y="50530125"/>
          <a:ext cx="238125" cy="3429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38100</xdr:colOff>
      <xdr:row>123</xdr:row>
      <xdr:rowOff>209550</xdr:rowOff>
    </xdr:from>
    <xdr:to>
      <xdr:col>11</xdr:col>
      <xdr:colOff>219075</xdr:colOff>
      <xdr:row>124</xdr:row>
      <xdr:rowOff>638175</xdr:rowOff>
    </xdr:to>
    <xdr:sp macro="" textlink="">
      <xdr:nvSpPr>
        <xdr:cNvPr id="29735" name="WordArt 39"/>
        <xdr:cNvSpPr>
          <a:spLocks noChangeArrowheads="1" noChangeShapeType="1" noTextEdit="1"/>
        </xdr:cNvSpPr>
      </xdr:nvSpPr>
      <xdr:spPr bwMode="auto">
        <a:xfrm>
          <a:off x="2505075" y="43462575"/>
          <a:ext cx="1590675" cy="74295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l-GR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Comic Sans MS"/>
            </a:rPr>
            <a:t>Ασκήσεις</a:t>
          </a:r>
          <a:endParaRPr lang="en-GB" sz="3600" b="1" kern="10" spc="-360">
            <a:ln w="12700">
              <a:solidFill>
                <a:srgbClr val="000099"/>
              </a:solidFill>
              <a:round/>
              <a:headEnd/>
              <a:tailEnd/>
            </a:ln>
            <a:solidFill>
              <a:srgbClr val="33CCFF"/>
            </a:solidFill>
            <a:effectLst>
              <a:outerShdw dist="125724" dir="18900000" algn="ctr" rotWithShape="0">
                <a:srgbClr val="000099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8</xdr:col>
      <xdr:colOff>47625</xdr:colOff>
      <xdr:row>148</xdr:row>
      <xdr:rowOff>104775</xdr:rowOff>
    </xdr:from>
    <xdr:to>
      <xdr:col>8</xdr:col>
      <xdr:colOff>285750</xdr:colOff>
      <xdr:row>149</xdr:row>
      <xdr:rowOff>133350</xdr:rowOff>
    </xdr:to>
    <xdr:sp macro="" textlink="">
      <xdr:nvSpPr>
        <xdr:cNvPr id="29739" name="Text Box 43"/>
        <xdr:cNvSpPr txBox="1">
          <a:spLocks noChangeArrowheads="1"/>
        </xdr:cNvSpPr>
      </xdr:nvSpPr>
      <xdr:spPr bwMode="auto">
        <a:xfrm>
          <a:off x="2867025" y="50530125"/>
          <a:ext cx="238125" cy="3429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47625</xdr:colOff>
      <xdr:row>148</xdr:row>
      <xdr:rowOff>104775</xdr:rowOff>
    </xdr:from>
    <xdr:to>
      <xdr:col>14</xdr:col>
      <xdr:colOff>285750</xdr:colOff>
      <xdr:row>149</xdr:row>
      <xdr:rowOff>133350</xdr:rowOff>
    </xdr:to>
    <xdr:sp macro="" textlink="">
      <xdr:nvSpPr>
        <xdr:cNvPr id="29740" name="Text Box 44"/>
        <xdr:cNvSpPr txBox="1">
          <a:spLocks noChangeArrowheads="1"/>
        </xdr:cNvSpPr>
      </xdr:nvSpPr>
      <xdr:spPr bwMode="auto">
        <a:xfrm>
          <a:off x="4981575" y="50530125"/>
          <a:ext cx="238125" cy="3429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47625</xdr:colOff>
      <xdr:row>151</xdr:row>
      <xdr:rowOff>104775</xdr:rowOff>
    </xdr:from>
    <xdr:to>
      <xdr:col>2</xdr:col>
      <xdr:colOff>285750</xdr:colOff>
      <xdr:row>152</xdr:row>
      <xdr:rowOff>133350</xdr:rowOff>
    </xdr:to>
    <xdr:sp macro="" textlink="">
      <xdr:nvSpPr>
        <xdr:cNvPr id="29741" name="Text Box 45"/>
        <xdr:cNvSpPr txBox="1">
          <a:spLocks noChangeArrowheads="1"/>
        </xdr:cNvSpPr>
      </xdr:nvSpPr>
      <xdr:spPr bwMode="auto">
        <a:xfrm>
          <a:off x="752475" y="51320700"/>
          <a:ext cx="238125" cy="3429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247650</xdr:colOff>
      <xdr:row>155</xdr:row>
      <xdr:rowOff>114300</xdr:rowOff>
    </xdr:from>
    <xdr:to>
      <xdr:col>7</xdr:col>
      <xdr:colOff>161925</xdr:colOff>
      <xdr:row>155</xdr:row>
      <xdr:rowOff>495300</xdr:rowOff>
    </xdr:to>
    <xdr:sp macro="" textlink="">
      <xdr:nvSpPr>
        <xdr:cNvPr id="29792" name="WordArt 96"/>
        <xdr:cNvSpPr>
          <a:spLocks noChangeArrowheads="1" noChangeShapeType="1" noTextEdit="1"/>
        </xdr:cNvSpPr>
      </xdr:nvSpPr>
      <xdr:spPr bwMode="auto">
        <a:xfrm>
          <a:off x="600075" y="52435125"/>
          <a:ext cx="2028825" cy="381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Βαθμολογία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B2B2B2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</xdr:col>
      <xdr:colOff>247650</xdr:colOff>
      <xdr:row>187</xdr:row>
      <xdr:rowOff>114300</xdr:rowOff>
    </xdr:from>
    <xdr:to>
      <xdr:col>7</xdr:col>
      <xdr:colOff>161925</xdr:colOff>
      <xdr:row>187</xdr:row>
      <xdr:rowOff>495300</xdr:rowOff>
    </xdr:to>
    <xdr:sp macro="" textlink="">
      <xdr:nvSpPr>
        <xdr:cNvPr id="29834" name="WordArt 138"/>
        <xdr:cNvSpPr>
          <a:spLocks noChangeArrowheads="1" noChangeShapeType="1" noTextEdit="1"/>
        </xdr:cNvSpPr>
      </xdr:nvSpPr>
      <xdr:spPr bwMode="auto">
        <a:xfrm>
          <a:off x="600075" y="61341000"/>
          <a:ext cx="2028825" cy="381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Βαθμολογία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B2B2B2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7</xdr:col>
      <xdr:colOff>180975</xdr:colOff>
      <xdr:row>187</xdr:row>
      <xdr:rowOff>590550</xdr:rowOff>
    </xdr:from>
    <xdr:to>
      <xdr:col>11</xdr:col>
      <xdr:colOff>9525</xdr:colOff>
      <xdr:row>192</xdr:row>
      <xdr:rowOff>152400</xdr:rowOff>
    </xdr:to>
    <xdr:sp macro="" textlink="">
      <xdr:nvSpPr>
        <xdr:cNvPr id="29856" name="WordArt 160">
          <a:hlinkClick xmlns:r="http://schemas.openxmlformats.org/officeDocument/2006/relationships" r:id="rId1"/>
        </xdr:cNvPr>
        <xdr:cNvSpPr>
          <a:spLocks noChangeArrowheads="1" noChangeShapeType="1" noTextEdit="1"/>
        </xdr:cNvSpPr>
      </xdr:nvSpPr>
      <xdr:spPr bwMode="auto">
        <a:xfrm>
          <a:off x="2647950" y="61817250"/>
          <a:ext cx="1238250" cy="1438275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/>
          <a:r>
            <a:rPr lang="el-GR" sz="3600" b="1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Comic Sans MS"/>
            </a:rPr>
            <a:t>Τέλος</a:t>
          </a:r>
          <a:endParaRPr lang="en-GB" sz="3600" b="1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14</xdr:col>
      <xdr:colOff>161925</xdr:colOff>
      <xdr:row>0</xdr:row>
      <xdr:rowOff>161925</xdr:rowOff>
    </xdr:from>
    <xdr:to>
      <xdr:col>19</xdr:col>
      <xdr:colOff>161925</xdr:colOff>
      <xdr:row>0</xdr:row>
      <xdr:rowOff>533400</xdr:rowOff>
    </xdr:to>
    <xdr:sp macro="" textlink="">
      <xdr:nvSpPr>
        <xdr:cNvPr id="29858" name="AutoShape 16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5095875" y="161925"/>
          <a:ext cx="2095500" cy="371475"/>
        </a:xfrm>
        <a:prstGeom prst="ellipseRibbon2">
          <a:avLst>
            <a:gd name="adj1" fmla="val 25000"/>
            <a:gd name="adj2" fmla="val 50000"/>
            <a:gd name="adj3" fmla="val 12500"/>
          </a:avLst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12</xdr:col>
      <xdr:colOff>104775</xdr:colOff>
      <xdr:row>186</xdr:row>
      <xdr:rowOff>257175</xdr:rowOff>
    </xdr:from>
    <xdr:to>
      <xdr:col>18</xdr:col>
      <xdr:colOff>180975</xdr:colOff>
      <xdr:row>187</xdr:row>
      <xdr:rowOff>552450</xdr:rowOff>
    </xdr:to>
    <xdr:sp macro="" textlink="">
      <xdr:nvSpPr>
        <xdr:cNvPr id="29859" name="AutoShape 163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4333875" y="61169550"/>
          <a:ext cx="2190750" cy="609600"/>
        </a:xfrm>
        <a:prstGeom prst="ellipseRibbon2">
          <a:avLst>
            <a:gd name="adj1" fmla="val 25000"/>
            <a:gd name="adj2" fmla="val 50000"/>
            <a:gd name="adj3" fmla="val 12500"/>
          </a:avLst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12</xdr:col>
      <xdr:colOff>276225</xdr:colOff>
      <xdr:row>153</xdr:row>
      <xdr:rowOff>304800</xdr:rowOff>
    </xdr:from>
    <xdr:to>
      <xdr:col>18</xdr:col>
      <xdr:colOff>352425</xdr:colOff>
      <xdr:row>155</xdr:row>
      <xdr:rowOff>285750</xdr:rowOff>
    </xdr:to>
    <xdr:sp macro="" textlink="">
      <xdr:nvSpPr>
        <xdr:cNvPr id="29860" name="AutoShape 164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4505325" y="52006500"/>
          <a:ext cx="2190750" cy="600075"/>
        </a:xfrm>
        <a:prstGeom prst="ellipseRibbon2">
          <a:avLst>
            <a:gd name="adj1" fmla="val 25000"/>
            <a:gd name="adj2" fmla="val 50000"/>
            <a:gd name="adj3" fmla="val 12500"/>
          </a:avLst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0</xdr:col>
      <xdr:colOff>295275</xdr:colOff>
      <xdr:row>17</xdr:row>
      <xdr:rowOff>447675</xdr:rowOff>
    </xdr:from>
    <xdr:to>
      <xdr:col>2</xdr:col>
      <xdr:colOff>180975</xdr:colOff>
      <xdr:row>17</xdr:row>
      <xdr:rowOff>2038350</xdr:rowOff>
    </xdr:to>
    <xdr:pic>
      <xdr:nvPicPr>
        <xdr:cNvPr id="3644883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275" y="9001125"/>
          <a:ext cx="5905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228600</xdr:colOff>
      <xdr:row>64</xdr:row>
      <xdr:rowOff>28575</xdr:rowOff>
    </xdr:from>
    <xdr:to>
      <xdr:col>14</xdr:col>
      <xdr:colOff>180975</xdr:colOff>
      <xdr:row>69</xdr:row>
      <xdr:rowOff>257175</xdr:rowOff>
    </xdr:to>
    <xdr:pic>
      <xdr:nvPicPr>
        <xdr:cNvPr id="3644884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05275" y="34118550"/>
          <a:ext cx="100965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122</xdr:row>
      <xdr:rowOff>66675</xdr:rowOff>
    </xdr:from>
    <xdr:to>
      <xdr:col>15</xdr:col>
      <xdr:colOff>95250</xdr:colOff>
      <xdr:row>125</xdr:row>
      <xdr:rowOff>19050</xdr:rowOff>
    </xdr:to>
    <xdr:pic>
      <xdr:nvPicPr>
        <xdr:cNvPr id="3644885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81525" y="55683150"/>
          <a:ext cx="8001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323850</xdr:colOff>
      <xdr:row>148</xdr:row>
      <xdr:rowOff>57150</xdr:rowOff>
    </xdr:from>
    <xdr:to>
      <xdr:col>18</xdr:col>
      <xdr:colOff>628650</xdr:colOff>
      <xdr:row>152</xdr:row>
      <xdr:rowOff>238125</xdr:rowOff>
    </xdr:to>
    <xdr:pic>
      <xdr:nvPicPr>
        <xdr:cNvPr id="3644886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962650" y="63007875"/>
          <a:ext cx="10096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28575</xdr:colOff>
      <xdr:row>150</xdr:row>
      <xdr:rowOff>95250</xdr:rowOff>
    </xdr:from>
    <xdr:to>
      <xdr:col>12</xdr:col>
      <xdr:colOff>85725</xdr:colOff>
      <xdr:row>155</xdr:row>
      <xdr:rowOff>76200</xdr:rowOff>
    </xdr:to>
    <xdr:pic>
      <xdr:nvPicPr>
        <xdr:cNvPr id="3644887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52825" y="63674625"/>
          <a:ext cx="7620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164</xdr:row>
      <xdr:rowOff>114300</xdr:rowOff>
    </xdr:from>
    <xdr:to>
      <xdr:col>19</xdr:col>
      <xdr:colOff>504825</xdr:colOff>
      <xdr:row>169</xdr:row>
      <xdr:rowOff>161925</xdr:rowOff>
    </xdr:to>
    <xdr:pic>
      <xdr:nvPicPr>
        <xdr:cNvPr id="3644888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343650" y="67760850"/>
          <a:ext cx="11906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57150</xdr:colOff>
      <xdr:row>184</xdr:row>
      <xdr:rowOff>47625</xdr:rowOff>
    </xdr:from>
    <xdr:to>
      <xdr:col>14</xdr:col>
      <xdr:colOff>114300</xdr:colOff>
      <xdr:row>187</xdr:row>
      <xdr:rowOff>381000</xdr:rowOff>
    </xdr:to>
    <xdr:pic>
      <xdr:nvPicPr>
        <xdr:cNvPr id="3644889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33825" y="72856725"/>
          <a:ext cx="11144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76200</xdr:colOff>
      <xdr:row>14</xdr:row>
      <xdr:rowOff>295275</xdr:rowOff>
    </xdr:from>
    <xdr:to>
      <xdr:col>3</xdr:col>
      <xdr:colOff>295275</xdr:colOff>
      <xdr:row>15</xdr:row>
      <xdr:rowOff>228600</xdr:rowOff>
    </xdr:to>
    <xdr:sp macro="" textlink="">
      <xdr:nvSpPr>
        <xdr:cNvPr id="29899" name="Text Box 203"/>
        <xdr:cNvSpPr txBox="1">
          <a:spLocks noChangeArrowheads="1"/>
        </xdr:cNvSpPr>
      </xdr:nvSpPr>
      <xdr:spPr bwMode="auto">
        <a:xfrm>
          <a:off x="1133475" y="614362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</xdr:col>
      <xdr:colOff>85725</xdr:colOff>
      <xdr:row>14</xdr:row>
      <xdr:rowOff>295275</xdr:rowOff>
    </xdr:from>
    <xdr:to>
      <xdr:col>1</xdr:col>
      <xdr:colOff>304800</xdr:colOff>
      <xdr:row>15</xdr:row>
      <xdr:rowOff>228600</xdr:rowOff>
    </xdr:to>
    <xdr:sp macro="" textlink="">
      <xdr:nvSpPr>
        <xdr:cNvPr id="29900" name="Text Box 204"/>
        <xdr:cNvSpPr txBox="1">
          <a:spLocks noChangeArrowheads="1"/>
        </xdr:cNvSpPr>
      </xdr:nvSpPr>
      <xdr:spPr bwMode="auto">
        <a:xfrm>
          <a:off x="438150" y="614362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8</xdr:col>
      <xdr:colOff>76200</xdr:colOff>
      <xdr:row>14</xdr:row>
      <xdr:rowOff>295275</xdr:rowOff>
    </xdr:from>
    <xdr:to>
      <xdr:col>8</xdr:col>
      <xdr:colOff>295275</xdr:colOff>
      <xdr:row>15</xdr:row>
      <xdr:rowOff>228600</xdr:rowOff>
    </xdr:to>
    <xdr:sp macro="" textlink="">
      <xdr:nvSpPr>
        <xdr:cNvPr id="29901" name="Text Box 205"/>
        <xdr:cNvSpPr txBox="1">
          <a:spLocks noChangeArrowheads="1"/>
        </xdr:cNvSpPr>
      </xdr:nvSpPr>
      <xdr:spPr bwMode="auto">
        <a:xfrm>
          <a:off x="2895600" y="614362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5</xdr:col>
      <xdr:colOff>19050</xdr:colOff>
      <xdr:row>14</xdr:row>
      <xdr:rowOff>9525</xdr:rowOff>
    </xdr:from>
    <xdr:to>
      <xdr:col>6</xdr:col>
      <xdr:colOff>342900</xdr:colOff>
      <xdr:row>15</xdr:row>
      <xdr:rowOff>600075</xdr:rowOff>
    </xdr:to>
    <xdr:sp macro="" textlink="">
      <xdr:nvSpPr>
        <xdr:cNvPr id="29902" name="Text Box 206"/>
        <xdr:cNvSpPr txBox="1">
          <a:spLocks noChangeArrowheads="1"/>
        </xdr:cNvSpPr>
      </xdr:nvSpPr>
      <xdr:spPr bwMode="auto">
        <a:xfrm>
          <a:off x="1781175" y="5857875"/>
          <a:ext cx="676275" cy="1200150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FF"/>
              </a:solidFill>
              <a:latin typeface="Comic Sans MS"/>
            </a:rPr>
            <a:t>1 ακέραια μονάδα</a:t>
          </a:r>
        </a:p>
      </xdr:txBody>
    </xdr:sp>
    <xdr:clientData/>
  </xdr:twoCellAnchor>
  <xdr:twoCellAnchor>
    <xdr:from>
      <xdr:col>0</xdr:col>
      <xdr:colOff>361950</xdr:colOff>
      <xdr:row>54</xdr:row>
      <xdr:rowOff>257175</xdr:rowOff>
    </xdr:from>
    <xdr:to>
      <xdr:col>0</xdr:col>
      <xdr:colOff>561975</xdr:colOff>
      <xdr:row>56</xdr:row>
      <xdr:rowOff>200025</xdr:rowOff>
    </xdr:to>
    <xdr:sp macro="" textlink="">
      <xdr:nvSpPr>
        <xdr:cNvPr id="29903" name="Text Box 207"/>
        <xdr:cNvSpPr txBox="1">
          <a:spLocks noChangeArrowheads="1"/>
        </xdr:cNvSpPr>
      </xdr:nvSpPr>
      <xdr:spPr bwMode="auto">
        <a:xfrm>
          <a:off x="352425" y="20031075"/>
          <a:ext cx="0" cy="11906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FF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FF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7</xdr:col>
      <xdr:colOff>419100</xdr:colOff>
      <xdr:row>54</xdr:row>
      <xdr:rowOff>219075</xdr:rowOff>
    </xdr:from>
    <xdr:to>
      <xdr:col>7</xdr:col>
      <xdr:colOff>619125</xdr:colOff>
      <xdr:row>56</xdr:row>
      <xdr:rowOff>161925</xdr:rowOff>
    </xdr:to>
    <xdr:sp macro="" textlink="">
      <xdr:nvSpPr>
        <xdr:cNvPr id="29904" name="Text Box 208"/>
        <xdr:cNvSpPr txBox="1">
          <a:spLocks noChangeArrowheads="1"/>
        </xdr:cNvSpPr>
      </xdr:nvSpPr>
      <xdr:spPr bwMode="auto">
        <a:xfrm>
          <a:off x="2819400" y="19992975"/>
          <a:ext cx="0" cy="11906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2</xdr:col>
      <xdr:colOff>76200</xdr:colOff>
      <xdr:row>55</xdr:row>
      <xdr:rowOff>619125</xdr:rowOff>
    </xdr:from>
    <xdr:to>
      <xdr:col>2</xdr:col>
      <xdr:colOff>295275</xdr:colOff>
      <xdr:row>56</xdr:row>
      <xdr:rowOff>266700</xdr:rowOff>
    </xdr:to>
    <xdr:sp macro="" textlink="">
      <xdr:nvSpPr>
        <xdr:cNvPr id="29905" name="Text Box 209"/>
        <xdr:cNvSpPr txBox="1">
          <a:spLocks noChangeArrowheads="1"/>
        </xdr:cNvSpPr>
      </xdr:nvSpPr>
      <xdr:spPr bwMode="auto">
        <a:xfrm>
          <a:off x="781050" y="20707350"/>
          <a:ext cx="219075" cy="5810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4</xdr:col>
      <xdr:colOff>114300</xdr:colOff>
      <xdr:row>55</xdr:row>
      <xdr:rowOff>28575</xdr:rowOff>
    </xdr:from>
    <xdr:to>
      <xdr:col>7</xdr:col>
      <xdr:colOff>171450</xdr:colOff>
      <xdr:row>56</xdr:row>
      <xdr:rowOff>180975</xdr:rowOff>
    </xdr:to>
    <xdr:sp macro="" textlink="">
      <xdr:nvSpPr>
        <xdr:cNvPr id="29906" name="AutoShape 210"/>
        <xdr:cNvSpPr>
          <a:spLocks noChangeArrowheads="1"/>
        </xdr:cNvSpPr>
      </xdr:nvSpPr>
      <xdr:spPr bwMode="auto">
        <a:xfrm>
          <a:off x="1524000" y="20116800"/>
          <a:ext cx="1114425" cy="1085850"/>
        </a:xfrm>
        <a:custGeom>
          <a:avLst/>
          <a:gdLst>
            <a:gd name="G0" fmla="+- 462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462"/>
            <a:gd name="G18" fmla="*/ 462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462 10800 0"/>
            <a:gd name="G26" fmla="?: G9 G17 G25"/>
            <a:gd name="G27" fmla="?: G9 0 21600"/>
            <a:gd name="G28" fmla="cos 10800 11796480"/>
            <a:gd name="G29" fmla="sin 10800 11796480"/>
            <a:gd name="G30" fmla="sin 462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69 w 21600"/>
            <a:gd name="T15" fmla="*/ 10800 h 21600"/>
            <a:gd name="T16" fmla="*/ 10800 w 21600"/>
            <a:gd name="T17" fmla="*/ 10338 h 21600"/>
            <a:gd name="T18" fmla="*/ 16431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338" y="10800"/>
              </a:moveTo>
              <a:cubicBezTo>
                <a:pt x="10338" y="10544"/>
                <a:pt x="10544" y="10338"/>
                <a:pt x="10800" y="10338"/>
              </a:cubicBezTo>
              <a:cubicBezTo>
                <a:pt x="11055" y="10337"/>
                <a:pt x="11261" y="10544"/>
                <a:pt x="11262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0</xdr:col>
      <xdr:colOff>304800</xdr:colOff>
      <xdr:row>55</xdr:row>
      <xdr:rowOff>19050</xdr:rowOff>
    </xdr:from>
    <xdr:to>
      <xdr:col>4</xdr:col>
      <xdr:colOff>9525</xdr:colOff>
      <xdr:row>56</xdr:row>
      <xdr:rowOff>171450</xdr:rowOff>
    </xdr:to>
    <xdr:sp macro="" textlink="">
      <xdr:nvSpPr>
        <xdr:cNvPr id="29907" name="AutoShape 211"/>
        <xdr:cNvSpPr>
          <a:spLocks noChangeArrowheads="1"/>
        </xdr:cNvSpPr>
      </xdr:nvSpPr>
      <xdr:spPr bwMode="auto">
        <a:xfrm>
          <a:off x="304800" y="20107275"/>
          <a:ext cx="1114425" cy="108585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7</xdr:col>
      <xdr:colOff>238125</xdr:colOff>
      <xdr:row>55</xdr:row>
      <xdr:rowOff>28575</xdr:rowOff>
    </xdr:from>
    <xdr:to>
      <xdr:col>10</xdr:col>
      <xdr:colOff>295275</xdr:colOff>
      <xdr:row>56</xdr:row>
      <xdr:rowOff>180975</xdr:rowOff>
    </xdr:to>
    <xdr:sp macro="" textlink="">
      <xdr:nvSpPr>
        <xdr:cNvPr id="29908" name="AutoShape 212"/>
        <xdr:cNvSpPr>
          <a:spLocks noChangeArrowheads="1"/>
        </xdr:cNvSpPr>
      </xdr:nvSpPr>
      <xdr:spPr bwMode="auto">
        <a:xfrm>
          <a:off x="2705100" y="20116800"/>
          <a:ext cx="1114425" cy="1085850"/>
        </a:xfrm>
        <a:custGeom>
          <a:avLst/>
          <a:gdLst>
            <a:gd name="G0" fmla="+- 462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462"/>
            <a:gd name="G18" fmla="*/ 462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462 10800 0"/>
            <a:gd name="G26" fmla="?: G9 G17 G25"/>
            <a:gd name="G27" fmla="?: G9 0 21600"/>
            <a:gd name="G28" fmla="cos 10800 11796480"/>
            <a:gd name="G29" fmla="sin 10800 11796480"/>
            <a:gd name="G30" fmla="sin 462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69 w 21600"/>
            <a:gd name="T15" fmla="*/ 10800 h 21600"/>
            <a:gd name="T16" fmla="*/ 10800 w 21600"/>
            <a:gd name="T17" fmla="*/ 10338 h 21600"/>
            <a:gd name="T18" fmla="*/ 16431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338" y="10800"/>
              </a:moveTo>
              <a:cubicBezTo>
                <a:pt x="10338" y="10544"/>
                <a:pt x="10544" y="10338"/>
                <a:pt x="10800" y="10338"/>
              </a:cubicBezTo>
              <a:cubicBezTo>
                <a:pt x="11055" y="10337"/>
                <a:pt x="11261" y="10544"/>
                <a:pt x="11262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3</xdr:col>
      <xdr:colOff>276225</xdr:colOff>
      <xdr:row>55</xdr:row>
      <xdr:rowOff>619125</xdr:rowOff>
    </xdr:from>
    <xdr:to>
      <xdr:col>4</xdr:col>
      <xdr:colOff>142875</xdr:colOff>
      <xdr:row>56</xdr:row>
      <xdr:rowOff>276225</xdr:rowOff>
    </xdr:to>
    <xdr:sp macro="" textlink="">
      <xdr:nvSpPr>
        <xdr:cNvPr id="29909" name="Text Box 213"/>
        <xdr:cNvSpPr txBox="1">
          <a:spLocks noChangeArrowheads="1"/>
        </xdr:cNvSpPr>
      </xdr:nvSpPr>
      <xdr:spPr bwMode="auto">
        <a:xfrm>
          <a:off x="1333500" y="20707350"/>
          <a:ext cx="219075" cy="5905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5</xdr:col>
      <xdr:colOff>47625</xdr:colOff>
      <xdr:row>55</xdr:row>
      <xdr:rowOff>619125</xdr:rowOff>
    </xdr:from>
    <xdr:to>
      <xdr:col>5</xdr:col>
      <xdr:colOff>266700</xdr:colOff>
      <xdr:row>56</xdr:row>
      <xdr:rowOff>276225</xdr:rowOff>
    </xdr:to>
    <xdr:sp macro="" textlink="">
      <xdr:nvSpPr>
        <xdr:cNvPr id="29910" name="Text Box 214"/>
        <xdr:cNvSpPr txBox="1">
          <a:spLocks noChangeArrowheads="1"/>
        </xdr:cNvSpPr>
      </xdr:nvSpPr>
      <xdr:spPr bwMode="auto">
        <a:xfrm>
          <a:off x="1809750" y="20707350"/>
          <a:ext cx="219075" cy="5905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2</xdr:col>
      <xdr:colOff>323850</xdr:colOff>
      <xdr:row>55</xdr:row>
      <xdr:rowOff>647700</xdr:rowOff>
    </xdr:from>
    <xdr:to>
      <xdr:col>3</xdr:col>
      <xdr:colOff>228600</xdr:colOff>
      <xdr:row>56</xdr:row>
      <xdr:rowOff>152400</xdr:rowOff>
    </xdr:to>
    <xdr:sp macro="" textlink="">
      <xdr:nvSpPr>
        <xdr:cNvPr id="29911" name="Text Box 215"/>
        <xdr:cNvSpPr txBox="1">
          <a:spLocks noChangeArrowheads="1"/>
        </xdr:cNvSpPr>
      </xdr:nvSpPr>
      <xdr:spPr bwMode="auto">
        <a:xfrm>
          <a:off x="1028700" y="20735925"/>
          <a:ext cx="257175" cy="4381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CCFF"/>
              </a:solidFill>
              <a:latin typeface="Comic Sans MS"/>
            </a:rPr>
            <a:t>+</a:t>
          </a:r>
        </a:p>
      </xdr:txBody>
    </xdr:sp>
    <xdr:clientData/>
  </xdr:twoCellAnchor>
  <xdr:twoCellAnchor>
    <xdr:from>
      <xdr:col>4</xdr:col>
      <xdr:colOff>114300</xdr:colOff>
      <xdr:row>55</xdr:row>
      <xdr:rowOff>657225</xdr:rowOff>
    </xdr:from>
    <xdr:to>
      <xdr:col>5</xdr:col>
      <xdr:colOff>19050</xdr:colOff>
      <xdr:row>56</xdr:row>
      <xdr:rowOff>161925</xdr:rowOff>
    </xdr:to>
    <xdr:sp macro="" textlink="">
      <xdr:nvSpPr>
        <xdr:cNvPr id="29912" name="Text Box 216"/>
        <xdr:cNvSpPr txBox="1">
          <a:spLocks noChangeArrowheads="1"/>
        </xdr:cNvSpPr>
      </xdr:nvSpPr>
      <xdr:spPr bwMode="auto">
        <a:xfrm>
          <a:off x="1524000" y="20745450"/>
          <a:ext cx="257175" cy="4381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CCFF"/>
              </a:solidFill>
              <a:latin typeface="Comic Sans MS"/>
            </a:rPr>
            <a:t>+</a:t>
          </a:r>
        </a:p>
      </xdr:txBody>
    </xdr:sp>
    <xdr:clientData/>
  </xdr:twoCellAnchor>
  <xdr:twoCellAnchor>
    <xdr:from>
      <xdr:col>5</xdr:col>
      <xdr:colOff>304800</xdr:colOff>
      <xdr:row>55</xdr:row>
      <xdr:rowOff>657225</xdr:rowOff>
    </xdr:from>
    <xdr:to>
      <xdr:col>6</xdr:col>
      <xdr:colOff>209550</xdr:colOff>
      <xdr:row>56</xdr:row>
      <xdr:rowOff>161925</xdr:rowOff>
    </xdr:to>
    <xdr:sp macro="" textlink="">
      <xdr:nvSpPr>
        <xdr:cNvPr id="29913" name="Text Box 217"/>
        <xdr:cNvSpPr txBox="1">
          <a:spLocks noChangeArrowheads="1"/>
        </xdr:cNvSpPr>
      </xdr:nvSpPr>
      <xdr:spPr bwMode="auto">
        <a:xfrm>
          <a:off x="2066925" y="20745450"/>
          <a:ext cx="257175" cy="4381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CC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6</xdr:col>
      <xdr:colOff>247650</xdr:colOff>
      <xdr:row>55</xdr:row>
      <xdr:rowOff>619125</xdr:rowOff>
    </xdr:from>
    <xdr:to>
      <xdr:col>7</xdr:col>
      <xdr:colOff>114300</xdr:colOff>
      <xdr:row>56</xdr:row>
      <xdr:rowOff>276225</xdr:rowOff>
    </xdr:to>
    <xdr:sp macro="" textlink="">
      <xdr:nvSpPr>
        <xdr:cNvPr id="29914" name="Text Box 218"/>
        <xdr:cNvSpPr txBox="1">
          <a:spLocks noChangeArrowheads="1"/>
        </xdr:cNvSpPr>
      </xdr:nvSpPr>
      <xdr:spPr bwMode="auto">
        <a:xfrm>
          <a:off x="2362200" y="20707350"/>
          <a:ext cx="219075" cy="5905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3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11</xdr:col>
      <xdr:colOff>104775</xdr:colOff>
      <xdr:row>55</xdr:row>
      <xdr:rowOff>161925</xdr:rowOff>
    </xdr:from>
    <xdr:to>
      <xdr:col>12</xdr:col>
      <xdr:colOff>9525</xdr:colOff>
      <xdr:row>55</xdr:row>
      <xdr:rowOff>600075</xdr:rowOff>
    </xdr:to>
    <xdr:sp macro="" textlink="">
      <xdr:nvSpPr>
        <xdr:cNvPr id="29915" name="Text Box 219"/>
        <xdr:cNvSpPr txBox="1">
          <a:spLocks noChangeArrowheads="1"/>
        </xdr:cNvSpPr>
      </xdr:nvSpPr>
      <xdr:spPr bwMode="auto">
        <a:xfrm>
          <a:off x="3981450" y="20250150"/>
          <a:ext cx="257175" cy="4381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CC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17</xdr:col>
      <xdr:colOff>219075</xdr:colOff>
      <xdr:row>55</xdr:row>
      <xdr:rowOff>638175</xdr:rowOff>
    </xdr:from>
    <xdr:to>
      <xdr:col>18</xdr:col>
      <xdr:colOff>85725</xdr:colOff>
      <xdr:row>56</xdr:row>
      <xdr:rowOff>285750</xdr:rowOff>
    </xdr:to>
    <xdr:sp macro="" textlink="">
      <xdr:nvSpPr>
        <xdr:cNvPr id="29916" name="Text Box 220"/>
        <xdr:cNvSpPr txBox="1">
          <a:spLocks noChangeArrowheads="1"/>
        </xdr:cNvSpPr>
      </xdr:nvSpPr>
      <xdr:spPr bwMode="auto">
        <a:xfrm>
          <a:off x="6210300" y="20726400"/>
          <a:ext cx="219075" cy="5810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15</xdr:col>
      <xdr:colOff>342900</xdr:colOff>
      <xdr:row>55</xdr:row>
      <xdr:rowOff>695325</xdr:rowOff>
    </xdr:from>
    <xdr:to>
      <xdr:col>16</xdr:col>
      <xdr:colOff>247650</xdr:colOff>
      <xdr:row>56</xdr:row>
      <xdr:rowOff>200025</xdr:rowOff>
    </xdr:to>
    <xdr:sp macro="" textlink="">
      <xdr:nvSpPr>
        <xdr:cNvPr id="29917" name="Text Box 221"/>
        <xdr:cNvSpPr txBox="1">
          <a:spLocks noChangeArrowheads="1"/>
        </xdr:cNvSpPr>
      </xdr:nvSpPr>
      <xdr:spPr bwMode="auto">
        <a:xfrm>
          <a:off x="5629275" y="20783550"/>
          <a:ext cx="257175" cy="4381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CCFF"/>
              </a:solidFill>
              <a:latin typeface="Comic Sans MS"/>
            </a:rPr>
            <a:t>+</a:t>
          </a:r>
        </a:p>
      </xdr:txBody>
    </xdr:sp>
    <xdr:clientData/>
  </xdr:twoCellAnchor>
  <xdr:twoCellAnchor>
    <xdr:from>
      <xdr:col>10</xdr:col>
      <xdr:colOff>304800</xdr:colOff>
      <xdr:row>55</xdr:row>
      <xdr:rowOff>704850</xdr:rowOff>
    </xdr:from>
    <xdr:to>
      <xdr:col>12</xdr:col>
      <xdr:colOff>200025</xdr:colOff>
      <xdr:row>56</xdr:row>
      <xdr:rowOff>219075</xdr:rowOff>
    </xdr:to>
    <xdr:sp macro="" textlink="">
      <xdr:nvSpPr>
        <xdr:cNvPr id="29918" name="Text Box 222"/>
        <xdr:cNvSpPr txBox="1">
          <a:spLocks noChangeArrowheads="1"/>
        </xdr:cNvSpPr>
      </xdr:nvSpPr>
      <xdr:spPr bwMode="auto">
        <a:xfrm>
          <a:off x="3829050" y="20793075"/>
          <a:ext cx="600075" cy="44767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64008" tIns="73152" rIns="64008" bIns="73152" anchor="ctr" upright="1"/>
        <a:lstStyle/>
        <a:p>
          <a:pPr algn="ctr" rtl="0">
            <a:defRPr sz="1000"/>
          </a:pPr>
          <a:r>
            <a:rPr lang="en-GB" sz="2800" b="1" i="0" strike="noStrike">
              <a:solidFill>
                <a:srgbClr val="00CC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9525</xdr:colOff>
      <xdr:row>55</xdr:row>
      <xdr:rowOff>647700</xdr:rowOff>
    </xdr:from>
    <xdr:to>
      <xdr:col>14</xdr:col>
      <xdr:colOff>228600</xdr:colOff>
      <xdr:row>56</xdr:row>
      <xdr:rowOff>228600</xdr:rowOff>
    </xdr:to>
    <xdr:sp macro="" textlink="">
      <xdr:nvSpPr>
        <xdr:cNvPr id="29919" name="Text Box 223"/>
        <xdr:cNvSpPr txBox="1">
          <a:spLocks noChangeArrowheads="1"/>
        </xdr:cNvSpPr>
      </xdr:nvSpPr>
      <xdr:spPr bwMode="auto">
        <a:xfrm>
          <a:off x="4943475" y="207359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CCFF"/>
              </a:solidFill>
              <a:latin typeface="Comic Sans MS"/>
            </a:rPr>
            <a:t>1</a:t>
          </a:r>
        </a:p>
      </xdr:txBody>
    </xdr:sp>
    <xdr:clientData/>
  </xdr:twoCellAnchor>
  <xdr:twoCellAnchor>
    <xdr:from>
      <xdr:col>15</xdr:col>
      <xdr:colOff>171450</xdr:colOff>
      <xdr:row>8</xdr:row>
      <xdr:rowOff>114300</xdr:rowOff>
    </xdr:from>
    <xdr:to>
      <xdr:col>16</xdr:col>
      <xdr:colOff>133350</xdr:colOff>
      <xdr:row>9</xdr:row>
      <xdr:rowOff>333375</xdr:rowOff>
    </xdr:to>
    <xdr:sp macro="" textlink="">
      <xdr:nvSpPr>
        <xdr:cNvPr id="29923" name="Text Box 227"/>
        <xdr:cNvSpPr txBox="1">
          <a:spLocks noChangeArrowheads="1"/>
        </xdr:cNvSpPr>
      </xdr:nvSpPr>
      <xdr:spPr bwMode="auto">
        <a:xfrm>
          <a:off x="5457825" y="3190875"/>
          <a:ext cx="314325" cy="7620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600" b="1" i="0" u="sng" strike="noStrike">
              <a:solidFill>
                <a:srgbClr val="000000"/>
              </a:solidFill>
              <a:latin typeface="Comic Sans MS"/>
            </a:rPr>
            <a:t>3</a:t>
          </a:r>
        </a:p>
        <a:p>
          <a:pPr algn="l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18</xdr:col>
      <xdr:colOff>190500</xdr:colOff>
      <xdr:row>8</xdr:row>
      <xdr:rowOff>76201</xdr:rowOff>
    </xdr:from>
    <xdr:to>
      <xdr:col>18</xdr:col>
      <xdr:colOff>390525</xdr:colOff>
      <xdr:row>9</xdr:row>
      <xdr:rowOff>219076</xdr:rowOff>
    </xdr:to>
    <xdr:sp macro="" textlink="">
      <xdr:nvSpPr>
        <xdr:cNvPr id="29924" name="Text Box 228"/>
        <xdr:cNvSpPr txBox="1">
          <a:spLocks noChangeArrowheads="1"/>
        </xdr:cNvSpPr>
      </xdr:nvSpPr>
      <xdr:spPr bwMode="auto">
        <a:xfrm>
          <a:off x="6534150" y="3152776"/>
          <a:ext cx="200025" cy="6858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600" b="1" i="0" u="sng" strike="noStrike">
              <a:solidFill>
                <a:srgbClr val="000000"/>
              </a:solidFill>
              <a:latin typeface="Comic Sans MS"/>
            </a:rPr>
            <a:t>7</a:t>
          </a:r>
        </a:p>
        <a:p>
          <a:pPr algn="l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3</a:t>
          </a:r>
        </a:p>
      </xdr:txBody>
    </xdr:sp>
    <xdr:clientData/>
  </xdr:twoCellAnchor>
  <xdr:twoCellAnchor>
    <xdr:from>
      <xdr:col>16</xdr:col>
      <xdr:colOff>276225</xdr:colOff>
      <xdr:row>8</xdr:row>
      <xdr:rowOff>57150</xdr:rowOff>
    </xdr:from>
    <xdr:to>
      <xdr:col>17</xdr:col>
      <xdr:colOff>133350</xdr:colOff>
      <xdr:row>9</xdr:row>
      <xdr:rowOff>266700</xdr:rowOff>
    </xdr:to>
    <xdr:sp macro="" textlink="">
      <xdr:nvSpPr>
        <xdr:cNvPr id="29925" name="Text Box 229"/>
        <xdr:cNvSpPr txBox="1">
          <a:spLocks noChangeArrowheads="1"/>
        </xdr:cNvSpPr>
      </xdr:nvSpPr>
      <xdr:spPr bwMode="auto">
        <a:xfrm>
          <a:off x="5915025" y="3133725"/>
          <a:ext cx="209550" cy="75247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600" b="1" i="0" u="sng" strike="noStrike">
              <a:solidFill>
                <a:srgbClr val="000000"/>
              </a:solidFill>
              <a:latin typeface="Comic Sans MS"/>
            </a:rPr>
            <a:t>5</a:t>
          </a:r>
        </a:p>
        <a:p>
          <a:pPr algn="l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8</xdr:col>
      <xdr:colOff>238125</xdr:colOff>
      <xdr:row>34</xdr:row>
      <xdr:rowOff>238125</xdr:rowOff>
    </xdr:from>
    <xdr:to>
      <xdr:col>9</xdr:col>
      <xdr:colOff>66675</xdr:colOff>
      <xdr:row>36</xdr:row>
      <xdr:rowOff>180975</xdr:rowOff>
    </xdr:to>
    <xdr:sp macro="" textlink="">
      <xdr:nvSpPr>
        <xdr:cNvPr id="29926" name="Text Box 230"/>
        <xdr:cNvSpPr txBox="1">
          <a:spLocks noChangeArrowheads="1"/>
        </xdr:cNvSpPr>
      </xdr:nvSpPr>
      <xdr:spPr bwMode="auto">
        <a:xfrm>
          <a:off x="3057525" y="19869150"/>
          <a:ext cx="180975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8</xdr:col>
      <xdr:colOff>28575</xdr:colOff>
      <xdr:row>34</xdr:row>
      <xdr:rowOff>228600</xdr:rowOff>
    </xdr:from>
    <xdr:to>
      <xdr:col>8</xdr:col>
      <xdr:colOff>266700</xdr:colOff>
      <xdr:row>36</xdr:row>
      <xdr:rowOff>171450</xdr:rowOff>
    </xdr:to>
    <xdr:sp macro="" textlink="">
      <xdr:nvSpPr>
        <xdr:cNvPr id="29927" name="Text Box 231"/>
        <xdr:cNvSpPr txBox="1">
          <a:spLocks noChangeArrowheads="1"/>
        </xdr:cNvSpPr>
      </xdr:nvSpPr>
      <xdr:spPr bwMode="auto">
        <a:xfrm>
          <a:off x="2847975" y="19859625"/>
          <a:ext cx="238125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0292" rIns="45720" bIns="50292" anchor="ctr" upright="1"/>
        <a:lstStyle/>
        <a:p>
          <a:pPr algn="ctr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1</a:t>
          </a:r>
        </a:p>
      </xdr:txBody>
    </xdr:sp>
    <xdr:clientData/>
  </xdr:twoCellAnchor>
  <xdr:twoCellAnchor>
    <xdr:from>
      <xdr:col>10</xdr:col>
      <xdr:colOff>85725</xdr:colOff>
      <xdr:row>34</xdr:row>
      <xdr:rowOff>209550</xdr:rowOff>
    </xdr:from>
    <xdr:to>
      <xdr:col>10</xdr:col>
      <xdr:colOff>323850</xdr:colOff>
      <xdr:row>36</xdr:row>
      <xdr:rowOff>152400</xdr:rowOff>
    </xdr:to>
    <xdr:sp macro="" textlink="">
      <xdr:nvSpPr>
        <xdr:cNvPr id="29928" name="Text Box 232"/>
        <xdr:cNvSpPr txBox="1">
          <a:spLocks noChangeArrowheads="1"/>
        </xdr:cNvSpPr>
      </xdr:nvSpPr>
      <xdr:spPr bwMode="auto">
        <a:xfrm>
          <a:off x="3609975" y="19840575"/>
          <a:ext cx="238125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0292" rIns="45720" bIns="50292" anchor="ctr" upright="1"/>
        <a:lstStyle/>
        <a:p>
          <a:pPr algn="ctr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10</xdr:col>
      <xdr:colOff>285750</xdr:colOff>
      <xdr:row>34</xdr:row>
      <xdr:rowOff>219075</xdr:rowOff>
    </xdr:from>
    <xdr:to>
      <xdr:col>11</xdr:col>
      <xdr:colOff>114300</xdr:colOff>
      <xdr:row>36</xdr:row>
      <xdr:rowOff>161925</xdr:rowOff>
    </xdr:to>
    <xdr:sp macro="" textlink="">
      <xdr:nvSpPr>
        <xdr:cNvPr id="29929" name="Text Box 233"/>
        <xdr:cNvSpPr txBox="1">
          <a:spLocks noChangeArrowheads="1"/>
        </xdr:cNvSpPr>
      </xdr:nvSpPr>
      <xdr:spPr bwMode="auto">
        <a:xfrm>
          <a:off x="3810000" y="19850100"/>
          <a:ext cx="180975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3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12</xdr:col>
      <xdr:colOff>161925</xdr:colOff>
      <xdr:row>34</xdr:row>
      <xdr:rowOff>228600</xdr:rowOff>
    </xdr:from>
    <xdr:to>
      <xdr:col>13</xdr:col>
      <xdr:colOff>47625</xdr:colOff>
      <xdr:row>36</xdr:row>
      <xdr:rowOff>171450</xdr:rowOff>
    </xdr:to>
    <xdr:sp macro="" textlink="">
      <xdr:nvSpPr>
        <xdr:cNvPr id="29930" name="Text Box 234"/>
        <xdr:cNvSpPr txBox="1">
          <a:spLocks noChangeArrowheads="1"/>
        </xdr:cNvSpPr>
      </xdr:nvSpPr>
      <xdr:spPr bwMode="auto">
        <a:xfrm>
          <a:off x="4391025" y="19859625"/>
          <a:ext cx="238125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0292" rIns="45720" bIns="50292" anchor="ctr" upright="1"/>
        <a:lstStyle/>
        <a:p>
          <a:pPr algn="ctr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1</a:t>
          </a:r>
        </a:p>
      </xdr:txBody>
    </xdr:sp>
    <xdr:clientData/>
  </xdr:twoCellAnchor>
  <xdr:twoCellAnchor>
    <xdr:from>
      <xdr:col>13</xdr:col>
      <xdr:colOff>85725</xdr:colOff>
      <xdr:row>34</xdr:row>
      <xdr:rowOff>228600</xdr:rowOff>
    </xdr:from>
    <xdr:to>
      <xdr:col>13</xdr:col>
      <xdr:colOff>266700</xdr:colOff>
      <xdr:row>36</xdr:row>
      <xdr:rowOff>171450</xdr:rowOff>
    </xdr:to>
    <xdr:sp macro="" textlink="">
      <xdr:nvSpPr>
        <xdr:cNvPr id="29931" name="Text Box 235"/>
        <xdr:cNvSpPr txBox="1">
          <a:spLocks noChangeArrowheads="1"/>
        </xdr:cNvSpPr>
      </xdr:nvSpPr>
      <xdr:spPr bwMode="auto">
        <a:xfrm>
          <a:off x="4667250" y="19859625"/>
          <a:ext cx="180975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1</a:t>
          </a: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44</a:t>
          </a:r>
        </a:p>
      </xdr:txBody>
    </xdr:sp>
    <xdr:clientData/>
  </xdr:twoCellAnchor>
  <xdr:twoCellAnchor>
    <xdr:from>
      <xdr:col>0</xdr:col>
      <xdr:colOff>0</xdr:colOff>
      <xdr:row>51</xdr:row>
      <xdr:rowOff>361950</xdr:rowOff>
    </xdr:from>
    <xdr:to>
      <xdr:col>18</xdr:col>
      <xdr:colOff>647700</xdr:colOff>
      <xdr:row>52</xdr:row>
      <xdr:rowOff>85725</xdr:rowOff>
    </xdr:to>
    <xdr:sp macro="" textlink="">
      <xdr:nvSpPr>
        <xdr:cNvPr id="29932" name="WordArt 236"/>
        <xdr:cNvSpPr>
          <a:spLocks noChangeArrowheads="1" noChangeShapeType="1" noTextEdit="1"/>
        </xdr:cNvSpPr>
      </xdr:nvSpPr>
      <xdr:spPr bwMode="auto">
        <a:xfrm>
          <a:off x="0" y="26708100"/>
          <a:ext cx="6991350" cy="628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Πώς μετατρέπω ένα καταχρηστικό κλάσμα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B2B2B2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2</xdr:col>
      <xdr:colOff>209549</xdr:colOff>
      <xdr:row>52</xdr:row>
      <xdr:rowOff>200024</xdr:rowOff>
    </xdr:from>
    <xdr:to>
      <xdr:col>15</xdr:col>
      <xdr:colOff>95249</xdr:colOff>
      <xdr:row>53</xdr:row>
      <xdr:rowOff>85724</xdr:rowOff>
    </xdr:to>
    <xdr:sp macro="" textlink="">
      <xdr:nvSpPr>
        <xdr:cNvPr id="29933" name="WordArt 237"/>
        <xdr:cNvSpPr>
          <a:spLocks noChangeArrowheads="1" noChangeShapeType="1" noTextEdit="1"/>
        </xdr:cNvSpPr>
      </xdr:nvSpPr>
      <xdr:spPr bwMode="auto">
        <a:xfrm>
          <a:off x="914399" y="26317574"/>
          <a:ext cx="4467225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σε μικτό κλάσμα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B2B2B2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16</xdr:col>
      <xdr:colOff>85725</xdr:colOff>
      <xdr:row>53</xdr:row>
      <xdr:rowOff>238125</xdr:rowOff>
    </xdr:from>
    <xdr:to>
      <xdr:col>18</xdr:col>
      <xdr:colOff>495300</xdr:colOff>
      <xdr:row>55</xdr:row>
      <xdr:rowOff>561975</xdr:rowOff>
    </xdr:to>
    <xdr:sp macro="" textlink="">
      <xdr:nvSpPr>
        <xdr:cNvPr id="29934" name="AutoShape 238"/>
        <xdr:cNvSpPr>
          <a:spLocks noChangeArrowheads="1"/>
        </xdr:cNvSpPr>
      </xdr:nvSpPr>
      <xdr:spPr bwMode="auto">
        <a:xfrm>
          <a:off x="5724525" y="19564350"/>
          <a:ext cx="1114425" cy="1085850"/>
        </a:xfrm>
        <a:custGeom>
          <a:avLst/>
          <a:gdLst>
            <a:gd name="G0" fmla="+- 462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462"/>
            <a:gd name="G18" fmla="*/ 462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462 10800 0"/>
            <a:gd name="G26" fmla="?: G9 G17 G25"/>
            <a:gd name="G27" fmla="?: G9 0 21600"/>
            <a:gd name="G28" fmla="cos 10800 11796480"/>
            <a:gd name="G29" fmla="sin 10800 11796480"/>
            <a:gd name="G30" fmla="sin 462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69 w 21600"/>
            <a:gd name="T15" fmla="*/ 10800 h 21600"/>
            <a:gd name="T16" fmla="*/ 10800 w 21600"/>
            <a:gd name="T17" fmla="*/ 10338 h 21600"/>
            <a:gd name="T18" fmla="*/ 16431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338" y="10800"/>
              </a:moveTo>
              <a:cubicBezTo>
                <a:pt x="10338" y="10544"/>
                <a:pt x="10544" y="10338"/>
                <a:pt x="10800" y="10338"/>
              </a:cubicBezTo>
              <a:cubicBezTo>
                <a:pt x="11055" y="10337"/>
                <a:pt x="11261" y="10544"/>
                <a:pt x="11262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12</xdr:col>
      <xdr:colOff>295275</xdr:colOff>
      <xdr:row>53</xdr:row>
      <xdr:rowOff>238125</xdr:rowOff>
    </xdr:from>
    <xdr:to>
      <xdr:col>16</xdr:col>
      <xdr:colOff>0</xdr:colOff>
      <xdr:row>55</xdr:row>
      <xdr:rowOff>561975</xdr:rowOff>
    </xdr:to>
    <xdr:sp macro="" textlink="">
      <xdr:nvSpPr>
        <xdr:cNvPr id="29935" name="AutoShape 239"/>
        <xdr:cNvSpPr>
          <a:spLocks noChangeArrowheads="1"/>
        </xdr:cNvSpPr>
      </xdr:nvSpPr>
      <xdr:spPr bwMode="auto">
        <a:xfrm>
          <a:off x="4524375" y="19564350"/>
          <a:ext cx="1114425" cy="1085850"/>
        </a:xfrm>
        <a:custGeom>
          <a:avLst/>
          <a:gdLst>
            <a:gd name="G0" fmla="+- 462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462"/>
            <a:gd name="G18" fmla="*/ 462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462 10800 0"/>
            <a:gd name="G26" fmla="?: G9 G17 G25"/>
            <a:gd name="G27" fmla="?: G9 0 21600"/>
            <a:gd name="G28" fmla="cos 10800 11796480"/>
            <a:gd name="G29" fmla="sin 10800 11796480"/>
            <a:gd name="G30" fmla="sin 462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69 w 21600"/>
            <a:gd name="T15" fmla="*/ 10800 h 21600"/>
            <a:gd name="T16" fmla="*/ 10800 w 21600"/>
            <a:gd name="T17" fmla="*/ 10338 h 21600"/>
            <a:gd name="T18" fmla="*/ 16431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338" y="10800"/>
              </a:moveTo>
              <a:cubicBezTo>
                <a:pt x="10338" y="10544"/>
                <a:pt x="10544" y="10338"/>
                <a:pt x="10800" y="10338"/>
              </a:cubicBezTo>
              <a:cubicBezTo>
                <a:pt x="11055" y="10337"/>
                <a:pt x="11261" y="10544"/>
                <a:pt x="11262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12</xdr:col>
      <xdr:colOff>295275</xdr:colOff>
      <xdr:row>53</xdr:row>
      <xdr:rowOff>247650</xdr:rowOff>
    </xdr:from>
    <xdr:to>
      <xdr:col>16</xdr:col>
      <xdr:colOff>0</xdr:colOff>
      <xdr:row>55</xdr:row>
      <xdr:rowOff>571500</xdr:rowOff>
    </xdr:to>
    <xdr:sp macro="" textlink="">
      <xdr:nvSpPr>
        <xdr:cNvPr id="29936" name="AutoShape 240"/>
        <xdr:cNvSpPr>
          <a:spLocks noChangeArrowheads="1"/>
        </xdr:cNvSpPr>
      </xdr:nvSpPr>
      <xdr:spPr bwMode="auto">
        <a:xfrm>
          <a:off x="4524375" y="19573875"/>
          <a:ext cx="1114425" cy="1085850"/>
        </a:xfrm>
        <a:custGeom>
          <a:avLst/>
          <a:gdLst>
            <a:gd name="G0" fmla="+- 92 0 0"/>
            <a:gd name="G1" fmla="+- 0 0 0"/>
            <a:gd name="G2" fmla="+- 0 0 0"/>
            <a:gd name="T0" fmla="*/ 0 256 1"/>
            <a:gd name="T1" fmla="*/ 180 256 1"/>
            <a:gd name="G3" fmla="+- 0 T0 T1"/>
            <a:gd name="T2" fmla="*/ 0 256 1"/>
            <a:gd name="T3" fmla="*/ 90 256 1"/>
            <a:gd name="G4" fmla="+- 0 T2 T3"/>
            <a:gd name="G5" fmla="*/ G4 2 1"/>
            <a:gd name="T4" fmla="*/ 90 256 1"/>
            <a:gd name="T5" fmla="*/ 0 256 1"/>
            <a:gd name="G6" fmla="+- 0 T4 T5"/>
            <a:gd name="G7" fmla="*/ G6 2 1"/>
            <a:gd name="G8" fmla="abs 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92"/>
            <a:gd name="G18" fmla="*/ 92 1 2"/>
            <a:gd name="G19" fmla="+- G18 5400 0"/>
            <a:gd name="G20" fmla="cos G19 0"/>
            <a:gd name="G21" fmla="sin G19 0"/>
            <a:gd name="G22" fmla="+- G20 10800 0"/>
            <a:gd name="G23" fmla="+- G21 10800 0"/>
            <a:gd name="G24" fmla="+- 10800 0 G20"/>
            <a:gd name="G25" fmla="+- 92 10800 0"/>
            <a:gd name="G26" fmla="?: G9 G17 G25"/>
            <a:gd name="G27" fmla="?: G9 0 21600"/>
            <a:gd name="G28" fmla="cos 10800 0"/>
            <a:gd name="G29" fmla="sin 10800 0"/>
            <a:gd name="G30" fmla="sin 92 0"/>
            <a:gd name="G31" fmla="+- G28 10800 0"/>
            <a:gd name="G32" fmla="+- G29 10800 0"/>
            <a:gd name="G33" fmla="+- G30 10800 0"/>
            <a:gd name="G34" fmla="?: G4 0 G31"/>
            <a:gd name="G35" fmla="?: 0 G34 0"/>
            <a:gd name="G36" fmla="?: G6 G35 G31"/>
            <a:gd name="G37" fmla="+- 21600 0 G36"/>
            <a:gd name="G38" fmla="?: G4 0 G33"/>
            <a:gd name="G39" fmla="?: 0 G38 G32"/>
            <a:gd name="G40" fmla="?: G6 G39 0"/>
            <a:gd name="G41" fmla="?: G4 G32 21600"/>
            <a:gd name="G42" fmla="?: G6 G41 G33"/>
            <a:gd name="T12" fmla="*/ 10800 w 21600"/>
            <a:gd name="T13" fmla="*/ 21600 h 21600"/>
            <a:gd name="T14" fmla="*/ 16246 w 21600"/>
            <a:gd name="T15" fmla="*/ 10800 h 21600"/>
            <a:gd name="T16" fmla="*/ 10800 w 21600"/>
            <a:gd name="T17" fmla="*/ 10892 h 21600"/>
            <a:gd name="T18" fmla="*/ 5354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892" y="10800"/>
              </a:moveTo>
              <a:cubicBezTo>
                <a:pt x="10892" y="10850"/>
                <a:pt x="10850" y="10892"/>
                <a:pt x="10800" y="10892"/>
              </a:cubicBezTo>
              <a:cubicBezTo>
                <a:pt x="10749" y="10892"/>
                <a:pt x="10708" y="10850"/>
                <a:pt x="10708" y="10800"/>
              </a:cubicBezTo>
              <a:lnTo>
                <a:pt x="0" y="10800"/>
              </a:lnTo>
              <a:cubicBezTo>
                <a:pt x="0" y="16764"/>
                <a:pt x="4835" y="21600"/>
                <a:pt x="10800" y="21600"/>
              </a:cubicBezTo>
              <a:cubicBezTo>
                <a:pt x="16764" y="21600"/>
                <a:pt x="21600" y="16764"/>
                <a:pt x="2160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5</xdr:col>
      <xdr:colOff>209550</xdr:colOff>
      <xdr:row>57</xdr:row>
      <xdr:rowOff>257175</xdr:rowOff>
    </xdr:from>
    <xdr:to>
      <xdr:col>6</xdr:col>
      <xdr:colOff>76200</xdr:colOff>
      <xdr:row>59</xdr:row>
      <xdr:rowOff>209550</xdr:rowOff>
    </xdr:to>
    <xdr:sp macro="" textlink="">
      <xdr:nvSpPr>
        <xdr:cNvPr id="29937" name="Text Box 241"/>
        <xdr:cNvSpPr txBox="1">
          <a:spLocks noChangeArrowheads="1"/>
        </xdr:cNvSpPr>
      </xdr:nvSpPr>
      <xdr:spPr bwMode="auto">
        <a:xfrm>
          <a:off x="1971675" y="21593175"/>
          <a:ext cx="219075" cy="5810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3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12</xdr:col>
      <xdr:colOff>38100</xdr:colOff>
      <xdr:row>57</xdr:row>
      <xdr:rowOff>238125</xdr:rowOff>
    </xdr:from>
    <xdr:to>
      <xdr:col>12</xdr:col>
      <xdr:colOff>257175</xdr:colOff>
      <xdr:row>59</xdr:row>
      <xdr:rowOff>190500</xdr:rowOff>
    </xdr:to>
    <xdr:sp macro="" textlink="">
      <xdr:nvSpPr>
        <xdr:cNvPr id="29938" name="Text Box 242"/>
        <xdr:cNvSpPr txBox="1">
          <a:spLocks noChangeArrowheads="1"/>
        </xdr:cNvSpPr>
      </xdr:nvSpPr>
      <xdr:spPr bwMode="auto">
        <a:xfrm>
          <a:off x="4267200" y="21574125"/>
          <a:ext cx="219075" cy="5810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11</xdr:col>
      <xdr:colOff>161925</xdr:colOff>
      <xdr:row>57</xdr:row>
      <xdr:rowOff>295275</xdr:rowOff>
    </xdr:from>
    <xdr:to>
      <xdr:col>12</xdr:col>
      <xdr:colOff>28575</xdr:colOff>
      <xdr:row>59</xdr:row>
      <xdr:rowOff>133350</xdr:rowOff>
    </xdr:to>
    <xdr:sp macro="" textlink="">
      <xdr:nvSpPr>
        <xdr:cNvPr id="29939" name="Text Box 243"/>
        <xdr:cNvSpPr txBox="1">
          <a:spLocks noChangeArrowheads="1"/>
        </xdr:cNvSpPr>
      </xdr:nvSpPr>
      <xdr:spPr bwMode="auto">
        <a:xfrm>
          <a:off x="4038600" y="21631275"/>
          <a:ext cx="219075" cy="4667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1800" b="1" i="0" strike="noStrike">
              <a:solidFill>
                <a:srgbClr val="000000"/>
              </a:solidFill>
              <a:latin typeface="Comic Sans MS"/>
            </a:rPr>
            <a:t>1</a:t>
          </a:r>
        </a:p>
      </xdr:txBody>
    </xdr:sp>
    <xdr:clientData/>
  </xdr:twoCellAnchor>
  <xdr:twoCellAnchor>
    <xdr:from>
      <xdr:col>2</xdr:col>
      <xdr:colOff>457200</xdr:colOff>
      <xdr:row>37</xdr:row>
      <xdr:rowOff>219075</xdr:rowOff>
    </xdr:from>
    <xdr:to>
      <xdr:col>2</xdr:col>
      <xdr:colOff>657225</xdr:colOff>
      <xdr:row>39</xdr:row>
      <xdr:rowOff>161925</xdr:rowOff>
    </xdr:to>
    <xdr:sp macro="" textlink="">
      <xdr:nvSpPr>
        <xdr:cNvPr id="29943" name="Text Box 247"/>
        <xdr:cNvSpPr txBox="1">
          <a:spLocks noChangeArrowheads="1"/>
        </xdr:cNvSpPr>
      </xdr:nvSpPr>
      <xdr:spPr bwMode="auto">
        <a:xfrm>
          <a:off x="1057275" y="14030325"/>
          <a:ext cx="0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7</xdr:col>
      <xdr:colOff>352425</xdr:colOff>
      <xdr:row>40</xdr:row>
      <xdr:rowOff>276225</xdr:rowOff>
    </xdr:from>
    <xdr:to>
      <xdr:col>7</xdr:col>
      <xdr:colOff>571500</xdr:colOff>
      <xdr:row>41</xdr:row>
      <xdr:rowOff>219075</xdr:rowOff>
    </xdr:to>
    <xdr:sp macro="" textlink="">
      <xdr:nvSpPr>
        <xdr:cNvPr id="29945" name="Text Box 249"/>
        <xdr:cNvSpPr txBox="1">
          <a:spLocks noChangeArrowheads="1"/>
        </xdr:cNvSpPr>
      </xdr:nvSpPr>
      <xdr:spPr bwMode="auto">
        <a:xfrm>
          <a:off x="2819400" y="15030450"/>
          <a:ext cx="0" cy="5524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5</xdr:col>
      <xdr:colOff>323850</xdr:colOff>
      <xdr:row>39</xdr:row>
      <xdr:rowOff>95250</xdr:rowOff>
    </xdr:from>
    <xdr:to>
      <xdr:col>7</xdr:col>
      <xdr:colOff>247650</xdr:colOff>
      <xdr:row>42</xdr:row>
      <xdr:rowOff>257175</xdr:rowOff>
    </xdr:to>
    <xdr:pic>
      <xdr:nvPicPr>
        <xdr:cNvPr id="3644930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85975" y="21297900"/>
          <a:ext cx="6286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133350</xdr:colOff>
      <xdr:row>37</xdr:row>
      <xdr:rowOff>257175</xdr:rowOff>
    </xdr:from>
    <xdr:to>
      <xdr:col>4</xdr:col>
      <xdr:colOff>47625</xdr:colOff>
      <xdr:row>39</xdr:row>
      <xdr:rowOff>200025</xdr:rowOff>
    </xdr:to>
    <xdr:sp macro="" textlink="">
      <xdr:nvSpPr>
        <xdr:cNvPr id="29958" name="Text Box 262"/>
        <xdr:cNvSpPr txBox="1">
          <a:spLocks noChangeArrowheads="1"/>
        </xdr:cNvSpPr>
      </xdr:nvSpPr>
      <xdr:spPr bwMode="auto">
        <a:xfrm>
          <a:off x="1190625" y="14068425"/>
          <a:ext cx="266700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10</xdr:col>
      <xdr:colOff>457200</xdr:colOff>
      <xdr:row>37</xdr:row>
      <xdr:rowOff>219075</xdr:rowOff>
    </xdr:from>
    <xdr:to>
      <xdr:col>10</xdr:col>
      <xdr:colOff>657225</xdr:colOff>
      <xdr:row>39</xdr:row>
      <xdr:rowOff>161925</xdr:rowOff>
    </xdr:to>
    <xdr:sp macro="" textlink="">
      <xdr:nvSpPr>
        <xdr:cNvPr id="29959" name="Text Box 263"/>
        <xdr:cNvSpPr txBox="1">
          <a:spLocks noChangeArrowheads="1"/>
        </xdr:cNvSpPr>
      </xdr:nvSpPr>
      <xdr:spPr bwMode="auto">
        <a:xfrm>
          <a:off x="3876675" y="14030325"/>
          <a:ext cx="0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11</xdr:col>
      <xdr:colOff>152400</xdr:colOff>
      <xdr:row>37</xdr:row>
      <xdr:rowOff>257175</xdr:rowOff>
    </xdr:from>
    <xdr:to>
      <xdr:col>12</xdr:col>
      <xdr:colOff>66675</xdr:colOff>
      <xdr:row>39</xdr:row>
      <xdr:rowOff>200025</xdr:rowOff>
    </xdr:to>
    <xdr:sp macro="" textlink="">
      <xdr:nvSpPr>
        <xdr:cNvPr id="29960" name="Text Box 264"/>
        <xdr:cNvSpPr txBox="1">
          <a:spLocks noChangeArrowheads="1"/>
        </xdr:cNvSpPr>
      </xdr:nvSpPr>
      <xdr:spPr bwMode="auto">
        <a:xfrm>
          <a:off x="4029075" y="14068425"/>
          <a:ext cx="266700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2</xdr:col>
      <xdr:colOff>457200</xdr:colOff>
      <xdr:row>18</xdr:row>
      <xdr:rowOff>219075</xdr:rowOff>
    </xdr:from>
    <xdr:to>
      <xdr:col>2</xdr:col>
      <xdr:colOff>657225</xdr:colOff>
      <xdr:row>20</xdr:row>
      <xdr:rowOff>161925</xdr:rowOff>
    </xdr:to>
    <xdr:sp macro="" textlink="">
      <xdr:nvSpPr>
        <xdr:cNvPr id="29969" name="Text Box 273"/>
        <xdr:cNvSpPr txBox="1">
          <a:spLocks noChangeArrowheads="1"/>
        </xdr:cNvSpPr>
      </xdr:nvSpPr>
      <xdr:spPr bwMode="auto">
        <a:xfrm>
          <a:off x="1057275" y="7600950"/>
          <a:ext cx="0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0</xdr:col>
      <xdr:colOff>352425</xdr:colOff>
      <xdr:row>28</xdr:row>
      <xdr:rowOff>276225</xdr:rowOff>
    </xdr:from>
    <xdr:to>
      <xdr:col>0</xdr:col>
      <xdr:colOff>571500</xdr:colOff>
      <xdr:row>29</xdr:row>
      <xdr:rowOff>219075</xdr:rowOff>
    </xdr:to>
    <xdr:sp macro="" textlink="">
      <xdr:nvSpPr>
        <xdr:cNvPr id="29971" name="Text Box 275"/>
        <xdr:cNvSpPr txBox="1">
          <a:spLocks noChangeArrowheads="1"/>
        </xdr:cNvSpPr>
      </xdr:nvSpPr>
      <xdr:spPr bwMode="auto">
        <a:xfrm>
          <a:off x="352425" y="11077575"/>
          <a:ext cx="0" cy="5524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15</xdr:col>
      <xdr:colOff>104775</xdr:colOff>
      <xdr:row>19</xdr:row>
      <xdr:rowOff>285750</xdr:rowOff>
    </xdr:from>
    <xdr:to>
      <xdr:col>17</xdr:col>
      <xdr:colOff>28575</xdr:colOff>
      <xdr:row>23</xdr:row>
      <xdr:rowOff>133350</xdr:rowOff>
    </xdr:to>
    <xdr:pic>
      <xdr:nvPicPr>
        <xdr:cNvPr id="3644936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91150" y="11249025"/>
          <a:ext cx="6286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457200</xdr:colOff>
      <xdr:row>23</xdr:row>
      <xdr:rowOff>219075</xdr:rowOff>
    </xdr:from>
    <xdr:to>
      <xdr:col>3</xdr:col>
      <xdr:colOff>657225</xdr:colOff>
      <xdr:row>27</xdr:row>
      <xdr:rowOff>161925</xdr:rowOff>
    </xdr:to>
    <xdr:sp macro="" textlink="">
      <xdr:nvSpPr>
        <xdr:cNvPr id="29983" name="Text Box 287"/>
        <xdr:cNvSpPr txBox="1">
          <a:spLocks noChangeArrowheads="1"/>
        </xdr:cNvSpPr>
      </xdr:nvSpPr>
      <xdr:spPr bwMode="auto">
        <a:xfrm>
          <a:off x="1409700" y="9763125"/>
          <a:ext cx="0" cy="885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3</xdr:col>
      <xdr:colOff>295275</xdr:colOff>
      <xdr:row>25</xdr:row>
      <xdr:rowOff>295275</xdr:rowOff>
    </xdr:from>
    <xdr:to>
      <xdr:col>5</xdr:col>
      <xdr:colOff>28575</xdr:colOff>
      <xdr:row>27</xdr:row>
      <xdr:rowOff>200025</xdr:rowOff>
    </xdr:to>
    <xdr:sp macro="" textlink="">
      <xdr:nvSpPr>
        <xdr:cNvPr id="29984" name="Text Box 288"/>
        <xdr:cNvSpPr txBox="1">
          <a:spLocks noChangeArrowheads="1"/>
        </xdr:cNvSpPr>
      </xdr:nvSpPr>
      <xdr:spPr bwMode="auto">
        <a:xfrm>
          <a:off x="1352550" y="10153650"/>
          <a:ext cx="438150" cy="5334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10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 8</a:t>
          </a:r>
        </a:p>
      </xdr:txBody>
    </xdr:sp>
    <xdr:clientData/>
  </xdr:twoCellAnchor>
  <xdr:twoCellAnchor>
    <xdr:from>
      <xdr:col>1</xdr:col>
      <xdr:colOff>200025</xdr:colOff>
      <xdr:row>28</xdr:row>
      <xdr:rowOff>28575</xdr:rowOff>
    </xdr:from>
    <xdr:to>
      <xdr:col>1</xdr:col>
      <xdr:colOff>323850</xdr:colOff>
      <xdr:row>28</xdr:row>
      <xdr:rowOff>361950</xdr:rowOff>
    </xdr:to>
    <xdr:sp macro="" textlink="">
      <xdr:nvSpPr>
        <xdr:cNvPr id="29986" name="Text Box 290"/>
        <xdr:cNvSpPr txBox="1">
          <a:spLocks noChangeArrowheads="1"/>
        </xdr:cNvSpPr>
      </xdr:nvSpPr>
      <xdr:spPr bwMode="auto">
        <a:xfrm>
          <a:off x="552450" y="10829925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1</xdr:col>
      <xdr:colOff>28575</xdr:colOff>
      <xdr:row>28</xdr:row>
      <xdr:rowOff>257175</xdr:rowOff>
    </xdr:from>
    <xdr:to>
      <xdr:col>1</xdr:col>
      <xdr:colOff>152400</xdr:colOff>
      <xdr:row>28</xdr:row>
      <xdr:rowOff>590550</xdr:rowOff>
    </xdr:to>
    <xdr:sp macro="" textlink="">
      <xdr:nvSpPr>
        <xdr:cNvPr id="29987" name="Text Box 291"/>
        <xdr:cNvSpPr txBox="1">
          <a:spLocks noChangeArrowheads="1"/>
        </xdr:cNvSpPr>
      </xdr:nvSpPr>
      <xdr:spPr bwMode="auto">
        <a:xfrm>
          <a:off x="381000" y="11058525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2</xdr:col>
      <xdr:colOff>19050</xdr:colOff>
      <xdr:row>28</xdr:row>
      <xdr:rowOff>257175</xdr:rowOff>
    </xdr:from>
    <xdr:to>
      <xdr:col>2</xdr:col>
      <xdr:colOff>142875</xdr:colOff>
      <xdr:row>28</xdr:row>
      <xdr:rowOff>590550</xdr:rowOff>
    </xdr:to>
    <xdr:sp macro="" textlink="">
      <xdr:nvSpPr>
        <xdr:cNvPr id="29988" name="Text Box 292"/>
        <xdr:cNvSpPr txBox="1">
          <a:spLocks noChangeArrowheads="1"/>
        </xdr:cNvSpPr>
      </xdr:nvSpPr>
      <xdr:spPr bwMode="auto">
        <a:xfrm>
          <a:off x="723900" y="11058525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2</xdr:col>
      <xdr:colOff>19050</xdr:colOff>
      <xdr:row>29</xdr:row>
      <xdr:rowOff>266700</xdr:rowOff>
    </xdr:from>
    <xdr:to>
      <xdr:col>2</xdr:col>
      <xdr:colOff>142875</xdr:colOff>
      <xdr:row>29</xdr:row>
      <xdr:rowOff>600075</xdr:rowOff>
    </xdr:to>
    <xdr:sp macro="" textlink="">
      <xdr:nvSpPr>
        <xdr:cNvPr id="29989" name="Text Box 293"/>
        <xdr:cNvSpPr txBox="1">
          <a:spLocks noChangeArrowheads="1"/>
        </xdr:cNvSpPr>
      </xdr:nvSpPr>
      <xdr:spPr bwMode="auto">
        <a:xfrm>
          <a:off x="723900" y="11677650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1</xdr:col>
      <xdr:colOff>9525</xdr:colOff>
      <xdr:row>29</xdr:row>
      <xdr:rowOff>266700</xdr:rowOff>
    </xdr:from>
    <xdr:to>
      <xdr:col>1</xdr:col>
      <xdr:colOff>133350</xdr:colOff>
      <xdr:row>29</xdr:row>
      <xdr:rowOff>600075</xdr:rowOff>
    </xdr:to>
    <xdr:sp macro="" textlink="">
      <xdr:nvSpPr>
        <xdr:cNvPr id="29990" name="Text Box 294"/>
        <xdr:cNvSpPr txBox="1">
          <a:spLocks noChangeArrowheads="1"/>
        </xdr:cNvSpPr>
      </xdr:nvSpPr>
      <xdr:spPr bwMode="auto">
        <a:xfrm>
          <a:off x="361950" y="11677650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2</xdr:col>
      <xdr:colOff>200025</xdr:colOff>
      <xdr:row>28</xdr:row>
      <xdr:rowOff>28575</xdr:rowOff>
    </xdr:from>
    <xdr:to>
      <xdr:col>2</xdr:col>
      <xdr:colOff>323850</xdr:colOff>
      <xdr:row>28</xdr:row>
      <xdr:rowOff>361950</xdr:rowOff>
    </xdr:to>
    <xdr:sp macro="" textlink="">
      <xdr:nvSpPr>
        <xdr:cNvPr id="29991" name="Text Box 295"/>
        <xdr:cNvSpPr txBox="1">
          <a:spLocks noChangeArrowheads="1"/>
        </xdr:cNvSpPr>
      </xdr:nvSpPr>
      <xdr:spPr bwMode="auto">
        <a:xfrm>
          <a:off x="904875" y="10829925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3</xdr:col>
      <xdr:colOff>209550</xdr:colOff>
      <xdr:row>28</xdr:row>
      <xdr:rowOff>9525</xdr:rowOff>
    </xdr:from>
    <xdr:to>
      <xdr:col>3</xdr:col>
      <xdr:colOff>333375</xdr:colOff>
      <xdr:row>28</xdr:row>
      <xdr:rowOff>342900</xdr:rowOff>
    </xdr:to>
    <xdr:sp macro="" textlink="">
      <xdr:nvSpPr>
        <xdr:cNvPr id="29992" name="Text Box 296"/>
        <xdr:cNvSpPr txBox="1">
          <a:spLocks noChangeArrowheads="1"/>
        </xdr:cNvSpPr>
      </xdr:nvSpPr>
      <xdr:spPr bwMode="auto">
        <a:xfrm>
          <a:off x="1266825" y="10810875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2</xdr:col>
      <xdr:colOff>200025</xdr:colOff>
      <xdr:row>29</xdr:row>
      <xdr:rowOff>28575</xdr:rowOff>
    </xdr:from>
    <xdr:to>
      <xdr:col>2</xdr:col>
      <xdr:colOff>323850</xdr:colOff>
      <xdr:row>29</xdr:row>
      <xdr:rowOff>361950</xdr:rowOff>
    </xdr:to>
    <xdr:sp macro="" textlink="">
      <xdr:nvSpPr>
        <xdr:cNvPr id="29993" name="Text Box 297"/>
        <xdr:cNvSpPr txBox="1">
          <a:spLocks noChangeArrowheads="1"/>
        </xdr:cNvSpPr>
      </xdr:nvSpPr>
      <xdr:spPr bwMode="auto">
        <a:xfrm>
          <a:off x="904875" y="11439525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3</xdr:col>
      <xdr:colOff>19050</xdr:colOff>
      <xdr:row>28</xdr:row>
      <xdr:rowOff>257175</xdr:rowOff>
    </xdr:from>
    <xdr:to>
      <xdr:col>3</xdr:col>
      <xdr:colOff>142875</xdr:colOff>
      <xdr:row>28</xdr:row>
      <xdr:rowOff>590550</xdr:rowOff>
    </xdr:to>
    <xdr:sp macro="" textlink="">
      <xdr:nvSpPr>
        <xdr:cNvPr id="29994" name="Text Box 298"/>
        <xdr:cNvSpPr txBox="1">
          <a:spLocks noChangeArrowheads="1"/>
        </xdr:cNvSpPr>
      </xdr:nvSpPr>
      <xdr:spPr bwMode="auto">
        <a:xfrm>
          <a:off x="1076325" y="11058525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1</xdr:col>
      <xdr:colOff>209550</xdr:colOff>
      <xdr:row>29</xdr:row>
      <xdr:rowOff>28575</xdr:rowOff>
    </xdr:from>
    <xdr:to>
      <xdr:col>1</xdr:col>
      <xdr:colOff>333375</xdr:colOff>
      <xdr:row>29</xdr:row>
      <xdr:rowOff>361950</xdr:rowOff>
    </xdr:to>
    <xdr:sp macro="" textlink="">
      <xdr:nvSpPr>
        <xdr:cNvPr id="29995" name="Text Box 299"/>
        <xdr:cNvSpPr txBox="1">
          <a:spLocks noChangeArrowheads="1"/>
        </xdr:cNvSpPr>
      </xdr:nvSpPr>
      <xdr:spPr bwMode="auto">
        <a:xfrm>
          <a:off x="561975" y="11439525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4</xdr:col>
      <xdr:colOff>76200</xdr:colOff>
      <xdr:row>28</xdr:row>
      <xdr:rowOff>390525</xdr:rowOff>
    </xdr:from>
    <xdr:to>
      <xdr:col>4</xdr:col>
      <xdr:colOff>295275</xdr:colOff>
      <xdr:row>29</xdr:row>
      <xdr:rowOff>333375</xdr:rowOff>
    </xdr:to>
    <xdr:sp macro="" textlink="">
      <xdr:nvSpPr>
        <xdr:cNvPr id="29996" name="Text Box 300"/>
        <xdr:cNvSpPr txBox="1">
          <a:spLocks noChangeArrowheads="1"/>
        </xdr:cNvSpPr>
      </xdr:nvSpPr>
      <xdr:spPr bwMode="auto">
        <a:xfrm>
          <a:off x="1485900" y="11191875"/>
          <a:ext cx="219075" cy="5524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FF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5</xdr:col>
      <xdr:colOff>0</xdr:colOff>
      <xdr:row>28</xdr:row>
      <xdr:rowOff>371475</xdr:rowOff>
    </xdr:from>
    <xdr:to>
      <xdr:col>5</xdr:col>
      <xdr:colOff>495300</xdr:colOff>
      <xdr:row>29</xdr:row>
      <xdr:rowOff>333375</xdr:rowOff>
    </xdr:to>
    <xdr:sp macro="" textlink="">
      <xdr:nvSpPr>
        <xdr:cNvPr id="29997" name="Text Box 301"/>
        <xdr:cNvSpPr txBox="1">
          <a:spLocks noChangeArrowheads="1"/>
        </xdr:cNvSpPr>
      </xdr:nvSpPr>
      <xdr:spPr bwMode="auto">
        <a:xfrm>
          <a:off x="1762125" y="11172825"/>
          <a:ext cx="352425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10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 8</a:t>
          </a:r>
        </a:p>
      </xdr:txBody>
    </xdr:sp>
    <xdr:clientData/>
  </xdr:twoCellAnchor>
  <xdr:twoCellAnchor>
    <xdr:from>
      <xdr:col>0</xdr:col>
      <xdr:colOff>352425</xdr:colOff>
      <xdr:row>21</xdr:row>
      <xdr:rowOff>276225</xdr:rowOff>
    </xdr:from>
    <xdr:to>
      <xdr:col>0</xdr:col>
      <xdr:colOff>571500</xdr:colOff>
      <xdr:row>22</xdr:row>
      <xdr:rowOff>219075</xdr:rowOff>
    </xdr:to>
    <xdr:sp macro="" textlink="">
      <xdr:nvSpPr>
        <xdr:cNvPr id="29998" name="Text Box 302"/>
        <xdr:cNvSpPr txBox="1">
          <a:spLocks noChangeArrowheads="1"/>
        </xdr:cNvSpPr>
      </xdr:nvSpPr>
      <xdr:spPr bwMode="auto">
        <a:xfrm>
          <a:off x="352425" y="8601075"/>
          <a:ext cx="0" cy="5524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</xdr:col>
      <xdr:colOff>76200</xdr:colOff>
      <xdr:row>21</xdr:row>
      <xdr:rowOff>28575</xdr:rowOff>
    </xdr:from>
    <xdr:to>
      <xdr:col>1</xdr:col>
      <xdr:colOff>295275</xdr:colOff>
      <xdr:row>21</xdr:row>
      <xdr:rowOff>571500</xdr:rowOff>
    </xdr:to>
    <xdr:sp macro="" textlink="">
      <xdr:nvSpPr>
        <xdr:cNvPr id="29999" name="Text Box 303"/>
        <xdr:cNvSpPr txBox="1">
          <a:spLocks noChangeArrowheads="1"/>
        </xdr:cNvSpPr>
      </xdr:nvSpPr>
      <xdr:spPr bwMode="auto">
        <a:xfrm>
          <a:off x="428625" y="835342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</xdr:col>
      <xdr:colOff>76200</xdr:colOff>
      <xdr:row>22</xdr:row>
      <xdr:rowOff>28575</xdr:rowOff>
    </xdr:from>
    <xdr:to>
      <xdr:col>1</xdr:col>
      <xdr:colOff>295275</xdr:colOff>
      <xdr:row>22</xdr:row>
      <xdr:rowOff>571500</xdr:rowOff>
    </xdr:to>
    <xdr:sp macro="" textlink="">
      <xdr:nvSpPr>
        <xdr:cNvPr id="30000" name="Text Box 304"/>
        <xdr:cNvSpPr txBox="1">
          <a:spLocks noChangeArrowheads="1"/>
        </xdr:cNvSpPr>
      </xdr:nvSpPr>
      <xdr:spPr bwMode="auto">
        <a:xfrm>
          <a:off x="428625" y="896302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2</xdr:col>
      <xdr:colOff>76200</xdr:colOff>
      <xdr:row>21</xdr:row>
      <xdr:rowOff>28575</xdr:rowOff>
    </xdr:from>
    <xdr:to>
      <xdr:col>2</xdr:col>
      <xdr:colOff>295275</xdr:colOff>
      <xdr:row>21</xdr:row>
      <xdr:rowOff>571500</xdr:rowOff>
    </xdr:to>
    <xdr:sp macro="" textlink="">
      <xdr:nvSpPr>
        <xdr:cNvPr id="30001" name="Text Box 305"/>
        <xdr:cNvSpPr txBox="1">
          <a:spLocks noChangeArrowheads="1"/>
        </xdr:cNvSpPr>
      </xdr:nvSpPr>
      <xdr:spPr bwMode="auto">
        <a:xfrm>
          <a:off x="781050" y="835342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2</xdr:col>
      <xdr:colOff>76200</xdr:colOff>
      <xdr:row>22</xdr:row>
      <xdr:rowOff>28575</xdr:rowOff>
    </xdr:from>
    <xdr:to>
      <xdr:col>2</xdr:col>
      <xdr:colOff>295275</xdr:colOff>
      <xdr:row>22</xdr:row>
      <xdr:rowOff>571500</xdr:rowOff>
    </xdr:to>
    <xdr:sp macro="" textlink="">
      <xdr:nvSpPr>
        <xdr:cNvPr id="30002" name="Text Box 306"/>
        <xdr:cNvSpPr txBox="1">
          <a:spLocks noChangeArrowheads="1"/>
        </xdr:cNvSpPr>
      </xdr:nvSpPr>
      <xdr:spPr bwMode="auto">
        <a:xfrm>
          <a:off x="781050" y="896302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3</xdr:col>
      <xdr:colOff>47625</xdr:colOff>
      <xdr:row>21</xdr:row>
      <xdr:rowOff>28575</xdr:rowOff>
    </xdr:from>
    <xdr:to>
      <xdr:col>3</xdr:col>
      <xdr:colOff>266700</xdr:colOff>
      <xdr:row>21</xdr:row>
      <xdr:rowOff>571500</xdr:rowOff>
    </xdr:to>
    <xdr:sp macro="" textlink="">
      <xdr:nvSpPr>
        <xdr:cNvPr id="30003" name="Text Box 307"/>
        <xdr:cNvSpPr txBox="1">
          <a:spLocks noChangeArrowheads="1"/>
        </xdr:cNvSpPr>
      </xdr:nvSpPr>
      <xdr:spPr bwMode="auto">
        <a:xfrm>
          <a:off x="1104900" y="835342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4</xdr:col>
      <xdr:colOff>152400</xdr:colOff>
      <xdr:row>21</xdr:row>
      <xdr:rowOff>390525</xdr:rowOff>
    </xdr:from>
    <xdr:to>
      <xdr:col>5</xdr:col>
      <xdr:colOff>19050</xdr:colOff>
      <xdr:row>22</xdr:row>
      <xdr:rowOff>333375</xdr:rowOff>
    </xdr:to>
    <xdr:sp macro="" textlink="">
      <xdr:nvSpPr>
        <xdr:cNvPr id="30004" name="Text Box 308"/>
        <xdr:cNvSpPr txBox="1">
          <a:spLocks noChangeArrowheads="1"/>
        </xdr:cNvSpPr>
      </xdr:nvSpPr>
      <xdr:spPr bwMode="auto">
        <a:xfrm>
          <a:off x="1562100" y="8715375"/>
          <a:ext cx="219075" cy="5524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FF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457200</xdr:colOff>
      <xdr:row>18</xdr:row>
      <xdr:rowOff>219075</xdr:rowOff>
    </xdr:from>
    <xdr:to>
      <xdr:col>3</xdr:col>
      <xdr:colOff>657225</xdr:colOff>
      <xdr:row>20</xdr:row>
      <xdr:rowOff>161925</xdr:rowOff>
    </xdr:to>
    <xdr:sp macro="" textlink="">
      <xdr:nvSpPr>
        <xdr:cNvPr id="30005" name="Text Box 309"/>
        <xdr:cNvSpPr txBox="1">
          <a:spLocks noChangeArrowheads="1"/>
        </xdr:cNvSpPr>
      </xdr:nvSpPr>
      <xdr:spPr bwMode="auto">
        <a:xfrm>
          <a:off x="1409700" y="7600950"/>
          <a:ext cx="0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3</xdr:col>
      <xdr:colOff>295275</xdr:colOff>
      <xdr:row>18</xdr:row>
      <xdr:rowOff>257175</xdr:rowOff>
    </xdr:from>
    <xdr:to>
      <xdr:col>4</xdr:col>
      <xdr:colOff>209550</xdr:colOff>
      <xdr:row>20</xdr:row>
      <xdr:rowOff>200025</xdr:rowOff>
    </xdr:to>
    <xdr:sp macro="" textlink="">
      <xdr:nvSpPr>
        <xdr:cNvPr id="30006" name="Text Box 310"/>
        <xdr:cNvSpPr txBox="1">
          <a:spLocks noChangeArrowheads="1"/>
        </xdr:cNvSpPr>
      </xdr:nvSpPr>
      <xdr:spPr bwMode="auto">
        <a:xfrm>
          <a:off x="1352550" y="7639050"/>
          <a:ext cx="266700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5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5</xdr:col>
      <xdr:colOff>28575</xdr:colOff>
      <xdr:row>21</xdr:row>
      <xdr:rowOff>352425</xdr:rowOff>
    </xdr:from>
    <xdr:to>
      <xdr:col>5</xdr:col>
      <xdr:colOff>295275</xdr:colOff>
      <xdr:row>22</xdr:row>
      <xdr:rowOff>314325</xdr:rowOff>
    </xdr:to>
    <xdr:sp macro="" textlink="">
      <xdr:nvSpPr>
        <xdr:cNvPr id="30007" name="Text Box 311"/>
        <xdr:cNvSpPr txBox="1">
          <a:spLocks noChangeArrowheads="1"/>
        </xdr:cNvSpPr>
      </xdr:nvSpPr>
      <xdr:spPr bwMode="auto">
        <a:xfrm>
          <a:off x="1790700" y="8677275"/>
          <a:ext cx="266700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5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6</xdr:col>
      <xdr:colOff>76200</xdr:colOff>
      <xdr:row>21</xdr:row>
      <xdr:rowOff>304800</xdr:rowOff>
    </xdr:from>
    <xdr:to>
      <xdr:col>7</xdr:col>
      <xdr:colOff>104775</xdr:colOff>
      <xdr:row>22</xdr:row>
      <xdr:rowOff>238125</xdr:rowOff>
    </xdr:to>
    <xdr:sp macro="" textlink="">
      <xdr:nvSpPr>
        <xdr:cNvPr id="30008" name="Text Box 312"/>
        <xdr:cNvSpPr txBox="1">
          <a:spLocks noChangeArrowheads="1"/>
        </xdr:cNvSpPr>
      </xdr:nvSpPr>
      <xdr:spPr bwMode="auto">
        <a:xfrm>
          <a:off x="2190750" y="8629650"/>
          <a:ext cx="381000" cy="542925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64008" tIns="73152" rIns="0" bIns="0" anchor="t" upright="1"/>
        <a:lstStyle/>
        <a:p>
          <a:pPr algn="l" rtl="0">
            <a:defRPr sz="1000"/>
          </a:pPr>
          <a:r>
            <a:rPr lang="en-GB" sz="2600" b="1" i="0" strike="noStrike">
              <a:solidFill>
                <a:srgbClr val="FF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47625</xdr:colOff>
      <xdr:row>21</xdr:row>
      <xdr:rowOff>66675</xdr:rowOff>
    </xdr:from>
    <xdr:to>
      <xdr:col>9</xdr:col>
      <xdr:colOff>295275</xdr:colOff>
      <xdr:row>22</xdr:row>
      <xdr:rowOff>571500</xdr:rowOff>
    </xdr:to>
    <xdr:sp macro="" textlink="">
      <xdr:nvSpPr>
        <xdr:cNvPr id="30009" name="Text Box 313"/>
        <xdr:cNvSpPr txBox="1">
          <a:spLocks noChangeArrowheads="1"/>
        </xdr:cNvSpPr>
      </xdr:nvSpPr>
      <xdr:spPr bwMode="auto">
        <a:xfrm>
          <a:off x="2867025" y="8391525"/>
          <a:ext cx="600075" cy="11144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FF"/>
              </a:solidFill>
              <a:latin typeface="Comic Sans MS"/>
            </a:rPr>
            <a:t>1 </a:t>
          </a:r>
          <a:r>
            <a:rPr lang="el-GR" sz="1100" b="1" i="0" strike="noStrike">
              <a:solidFill>
                <a:srgbClr val="0000FF"/>
              </a:solidFill>
              <a:latin typeface="Comic Sans MS"/>
            </a:rPr>
            <a:t>ακέραια</a:t>
          </a:r>
          <a:r>
            <a:rPr lang="el-GR" sz="1200" b="1" i="0" strike="noStrike">
              <a:solidFill>
                <a:srgbClr val="0000FF"/>
              </a:solidFill>
              <a:latin typeface="Comic Sans MS"/>
            </a:rPr>
            <a:t> μονάδα</a:t>
          </a:r>
        </a:p>
      </xdr:txBody>
    </xdr:sp>
    <xdr:clientData/>
  </xdr:twoCellAnchor>
  <xdr:twoCellAnchor>
    <xdr:from>
      <xdr:col>11</xdr:col>
      <xdr:colOff>66675</xdr:colOff>
      <xdr:row>21</xdr:row>
      <xdr:rowOff>47625</xdr:rowOff>
    </xdr:from>
    <xdr:to>
      <xdr:col>11</xdr:col>
      <xdr:colOff>285750</xdr:colOff>
      <xdr:row>21</xdr:row>
      <xdr:rowOff>590550</xdr:rowOff>
    </xdr:to>
    <xdr:sp macro="" textlink="">
      <xdr:nvSpPr>
        <xdr:cNvPr id="30010" name="Text Box 314"/>
        <xdr:cNvSpPr txBox="1">
          <a:spLocks noChangeArrowheads="1"/>
        </xdr:cNvSpPr>
      </xdr:nvSpPr>
      <xdr:spPr bwMode="auto">
        <a:xfrm>
          <a:off x="3943350" y="837247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6</xdr:col>
      <xdr:colOff>28575</xdr:colOff>
      <xdr:row>28</xdr:row>
      <xdr:rowOff>314325</xdr:rowOff>
    </xdr:from>
    <xdr:to>
      <xdr:col>7</xdr:col>
      <xdr:colOff>57150</xdr:colOff>
      <xdr:row>29</xdr:row>
      <xdr:rowOff>257175</xdr:rowOff>
    </xdr:to>
    <xdr:sp macro="" textlink="">
      <xdr:nvSpPr>
        <xdr:cNvPr id="30011" name="Text Box 315"/>
        <xdr:cNvSpPr txBox="1">
          <a:spLocks noChangeArrowheads="1"/>
        </xdr:cNvSpPr>
      </xdr:nvSpPr>
      <xdr:spPr bwMode="auto">
        <a:xfrm>
          <a:off x="2143125" y="11115675"/>
          <a:ext cx="381000" cy="55245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64008" tIns="73152" rIns="0" bIns="0" anchor="t" upright="1"/>
        <a:lstStyle/>
        <a:p>
          <a:pPr algn="l" rtl="0">
            <a:defRPr sz="1000"/>
          </a:pPr>
          <a:r>
            <a:rPr lang="en-GB" sz="2600" b="1" i="0" strike="noStrike">
              <a:solidFill>
                <a:srgbClr val="FF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47625</xdr:colOff>
      <xdr:row>28</xdr:row>
      <xdr:rowOff>66675</xdr:rowOff>
    </xdr:from>
    <xdr:to>
      <xdr:col>9</xdr:col>
      <xdr:colOff>295275</xdr:colOff>
      <xdr:row>29</xdr:row>
      <xdr:rowOff>571500</xdr:rowOff>
    </xdr:to>
    <xdr:sp macro="" textlink="">
      <xdr:nvSpPr>
        <xdr:cNvPr id="30012" name="Text Box 316"/>
        <xdr:cNvSpPr txBox="1">
          <a:spLocks noChangeArrowheads="1"/>
        </xdr:cNvSpPr>
      </xdr:nvSpPr>
      <xdr:spPr bwMode="auto">
        <a:xfrm>
          <a:off x="2867025" y="10868025"/>
          <a:ext cx="600075" cy="11144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FF"/>
              </a:solidFill>
              <a:latin typeface="Comic Sans MS"/>
            </a:rPr>
            <a:t>1 </a:t>
          </a:r>
          <a:r>
            <a:rPr lang="el-GR" sz="1100" b="1" i="0" strike="noStrike">
              <a:solidFill>
                <a:srgbClr val="0000FF"/>
              </a:solidFill>
              <a:latin typeface="Comic Sans MS"/>
            </a:rPr>
            <a:t>ακέραια</a:t>
          </a:r>
          <a:r>
            <a:rPr lang="el-GR" sz="1200" b="1" i="0" strike="noStrike">
              <a:solidFill>
                <a:srgbClr val="0000FF"/>
              </a:solidFill>
              <a:latin typeface="Comic Sans MS"/>
            </a:rPr>
            <a:t> μονάδα</a:t>
          </a:r>
        </a:p>
      </xdr:txBody>
    </xdr:sp>
    <xdr:clientData/>
  </xdr:twoCellAnchor>
  <xdr:twoCellAnchor>
    <xdr:from>
      <xdr:col>11</xdr:col>
      <xdr:colOff>123825</xdr:colOff>
      <xdr:row>28</xdr:row>
      <xdr:rowOff>142875</xdr:rowOff>
    </xdr:from>
    <xdr:to>
      <xdr:col>11</xdr:col>
      <xdr:colOff>247650</xdr:colOff>
      <xdr:row>28</xdr:row>
      <xdr:rowOff>476250</xdr:rowOff>
    </xdr:to>
    <xdr:sp macro="" textlink="">
      <xdr:nvSpPr>
        <xdr:cNvPr id="30015" name="Text Box 319"/>
        <xdr:cNvSpPr txBox="1">
          <a:spLocks noChangeArrowheads="1"/>
        </xdr:cNvSpPr>
      </xdr:nvSpPr>
      <xdr:spPr bwMode="auto">
        <a:xfrm>
          <a:off x="4000500" y="10944225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2</xdr:col>
      <xdr:colOff>238125</xdr:colOff>
      <xdr:row>37</xdr:row>
      <xdr:rowOff>304800</xdr:rowOff>
    </xdr:from>
    <xdr:to>
      <xdr:col>3</xdr:col>
      <xdr:colOff>152400</xdr:colOff>
      <xdr:row>39</xdr:row>
      <xdr:rowOff>104775</xdr:rowOff>
    </xdr:to>
    <xdr:sp macro="" textlink="">
      <xdr:nvSpPr>
        <xdr:cNvPr id="30016" name="Text Box 320"/>
        <xdr:cNvSpPr txBox="1">
          <a:spLocks noChangeArrowheads="1"/>
        </xdr:cNvSpPr>
      </xdr:nvSpPr>
      <xdr:spPr bwMode="auto">
        <a:xfrm>
          <a:off x="942975" y="14116050"/>
          <a:ext cx="266700" cy="4286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1</a:t>
          </a:r>
        </a:p>
      </xdr:txBody>
    </xdr:sp>
    <xdr:clientData/>
  </xdr:twoCellAnchor>
  <xdr:twoCellAnchor>
    <xdr:from>
      <xdr:col>1</xdr:col>
      <xdr:colOff>47625</xdr:colOff>
      <xdr:row>40</xdr:row>
      <xdr:rowOff>66675</xdr:rowOff>
    </xdr:from>
    <xdr:to>
      <xdr:col>2</xdr:col>
      <xdr:colOff>295275</xdr:colOff>
      <xdr:row>41</xdr:row>
      <xdr:rowOff>571500</xdr:rowOff>
    </xdr:to>
    <xdr:sp macro="" textlink="">
      <xdr:nvSpPr>
        <xdr:cNvPr id="30017" name="Text Box 321"/>
        <xdr:cNvSpPr txBox="1">
          <a:spLocks noChangeArrowheads="1"/>
        </xdr:cNvSpPr>
      </xdr:nvSpPr>
      <xdr:spPr bwMode="auto">
        <a:xfrm>
          <a:off x="400050" y="14820900"/>
          <a:ext cx="600075" cy="1114425"/>
        </a:xfrm>
        <a:prstGeom prst="rect">
          <a:avLst/>
        </a:prstGeom>
        <a:solidFill>
          <a:srgbClr val="FF00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FF"/>
              </a:solidFill>
              <a:latin typeface="Comic Sans MS"/>
            </a:rPr>
            <a:t>1 </a:t>
          </a:r>
          <a:r>
            <a:rPr lang="el-GR" sz="1100" b="1" i="0" strike="noStrike">
              <a:solidFill>
                <a:srgbClr val="0000FF"/>
              </a:solidFill>
              <a:latin typeface="Comic Sans MS"/>
            </a:rPr>
            <a:t>ακέραια</a:t>
          </a:r>
          <a:r>
            <a:rPr lang="el-GR" sz="1200" b="1" i="0" strike="noStrike">
              <a:solidFill>
                <a:srgbClr val="0000FF"/>
              </a:solidFill>
              <a:latin typeface="Comic Sans MS"/>
            </a:rPr>
            <a:t> μονάδα</a:t>
          </a:r>
        </a:p>
      </xdr:txBody>
    </xdr:sp>
    <xdr:clientData/>
  </xdr:twoCellAnchor>
  <xdr:twoCellAnchor>
    <xdr:from>
      <xdr:col>4</xdr:col>
      <xdr:colOff>76200</xdr:colOff>
      <xdr:row>40</xdr:row>
      <xdr:rowOff>295275</xdr:rowOff>
    </xdr:from>
    <xdr:to>
      <xdr:col>4</xdr:col>
      <xdr:colOff>295275</xdr:colOff>
      <xdr:row>41</xdr:row>
      <xdr:rowOff>228600</xdr:rowOff>
    </xdr:to>
    <xdr:sp macro="" textlink="">
      <xdr:nvSpPr>
        <xdr:cNvPr id="30018" name="Text Box 322"/>
        <xdr:cNvSpPr txBox="1">
          <a:spLocks noChangeArrowheads="1"/>
        </xdr:cNvSpPr>
      </xdr:nvSpPr>
      <xdr:spPr bwMode="auto">
        <a:xfrm>
          <a:off x="1485900" y="15049500"/>
          <a:ext cx="219075" cy="542925"/>
        </a:xfrm>
        <a:prstGeom prst="rect">
          <a:avLst/>
        </a:prstGeom>
        <a:solidFill>
          <a:srgbClr val="FF00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10</xdr:col>
      <xdr:colOff>247650</xdr:colOff>
      <xdr:row>38</xdr:row>
      <xdr:rowOff>0</xdr:rowOff>
    </xdr:from>
    <xdr:to>
      <xdr:col>11</xdr:col>
      <xdr:colOff>161925</xdr:colOff>
      <xdr:row>39</xdr:row>
      <xdr:rowOff>114300</xdr:rowOff>
    </xdr:to>
    <xdr:sp macro="" textlink="">
      <xdr:nvSpPr>
        <xdr:cNvPr id="30019" name="Text Box 323"/>
        <xdr:cNvSpPr txBox="1">
          <a:spLocks noChangeArrowheads="1"/>
        </xdr:cNvSpPr>
      </xdr:nvSpPr>
      <xdr:spPr bwMode="auto">
        <a:xfrm>
          <a:off x="3771900" y="14125575"/>
          <a:ext cx="266700" cy="4286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1</a:t>
          </a:r>
        </a:p>
      </xdr:txBody>
    </xdr:sp>
    <xdr:clientData/>
  </xdr:twoCellAnchor>
  <xdr:twoCellAnchor>
    <xdr:from>
      <xdr:col>8</xdr:col>
      <xdr:colOff>47625</xdr:colOff>
      <xdr:row>40</xdr:row>
      <xdr:rowOff>66675</xdr:rowOff>
    </xdr:from>
    <xdr:to>
      <xdr:col>9</xdr:col>
      <xdr:colOff>295275</xdr:colOff>
      <xdr:row>41</xdr:row>
      <xdr:rowOff>571500</xdr:rowOff>
    </xdr:to>
    <xdr:sp macro="" textlink="">
      <xdr:nvSpPr>
        <xdr:cNvPr id="30020" name="Text Box 324"/>
        <xdr:cNvSpPr txBox="1">
          <a:spLocks noChangeArrowheads="1"/>
        </xdr:cNvSpPr>
      </xdr:nvSpPr>
      <xdr:spPr bwMode="auto">
        <a:xfrm>
          <a:off x="2867025" y="14820900"/>
          <a:ext cx="600075" cy="11144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FF"/>
              </a:solidFill>
              <a:latin typeface="Comic Sans MS"/>
            </a:rPr>
            <a:t>1 </a:t>
          </a:r>
          <a:r>
            <a:rPr lang="el-GR" sz="1100" b="1" i="0" strike="noStrike">
              <a:solidFill>
                <a:srgbClr val="0000FF"/>
              </a:solidFill>
              <a:latin typeface="Comic Sans MS"/>
            </a:rPr>
            <a:t>ακέραια</a:t>
          </a:r>
          <a:r>
            <a:rPr lang="el-GR" sz="1200" b="1" i="0" strike="noStrike">
              <a:solidFill>
                <a:srgbClr val="0000FF"/>
              </a:solidFill>
              <a:latin typeface="Comic Sans MS"/>
            </a:rPr>
            <a:t> μονάδα</a:t>
          </a:r>
        </a:p>
      </xdr:txBody>
    </xdr:sp>
    <xdr:clientData/>
  </xdr:twoCellAnchor>
  <xdr:twoCellAnchor>
    <xdr:from>
      <xdr:col>11</xdr:col>
      <xdr:colOff>66675</xdr:colOff>
      <xdr:row>40</xdr:row>
      <xdr:rowOff>47625</xdr:rowOff>
    </xdr:from>
    <xdr:to>
      <xdr:col>11</xdr:col>
      <xdr:colOff>285750</xdr:colOff>
      <xdr:row>40</xdr:row>
      <xdr:rowOff>590550</xdr:rowOff>
    </xdr:to>
    <xdr:sp macro="" textlink="">
      <xdr:nvSpPr>
        <xdr:cNvPr id="30021" name="Text Box 325"/>
        <xdr:cNvSpPr txBox="1">
          <a:spLocks noChangeArrowheads="1"/>
        </xdr:cNvSpPr>
      </xdr:nvSpPr>
      <xdr:spPr bwMode="auto">
        <a:xfrm>
          <a:off x="3943350" y="14801850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17</xdr:col>
      <xdr:colOff>9525</xdr:colOff>
      <xdr:row>39</xdr:row>
      <xdr:rowOff>295275</xdr:rowOff>
    </xdr:from>
    <xdr:to>
      <xdr:col>18</xdr:col>
      <xdr:colOff>9525</xdr:colOff>
      <xdr:row>40</xdr:row>
      <xdr:rowOff>600075</xdr:rowOff>
    </xdr:to>
    <xdr:sp macro="" textlink="">
      <xdr:nvSpPr>
        <xdr:cNvPr id="3644973" name="AutoShape 326"/>
        <xdr:cNvSpPr>
          <a:spLocks noChangeArrowheads="1"/>
        </xdr:cNvSpPr>
      </xdr:nvSpPr>
      <xdr:spPr bwMode="auto">
        <a:xfrm>
          <a:off x="6000750" y="21497925"/>
          <a:ext cx="352425" cy="619125"/>
        </a:xfrm>
        <a:prstGeom prst="rtTriangle">
          <a:avLst/>
        </a:prstGeom>
        <a:solidFill>
          <a:srgbClr val="00FF00"/>
        </a:solidFill>
        <a:ln w="222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28575</xdr:colOff>
      <xdr:row>40</xdr:row>
      <xdr:rowOff>28575</xdr:rowOff>
    </xdr:from>
    <xdr:to>
      <xdr:col>15</xdr:col>
      <xdr:colOff>276225</xdr:colOff>
      <xdr:row>41</xdr:row>
      <xdr:rowOff>533400</xdr:rowOff>
    </xdr:to>
    <xdr:sp macro="" textlink="">
      <xdr:nvSpPr>
        <xdr:cNvPr id="30023" name="Text Box 327"/>
        <xdr:cNvSpPr txBox="1">
          <a:spLocks noChangeArrowheads="1"/>
        </xdr:cNvSpPr>
      </xdr:nvSpPr>
      <xdr:spPr bwMode="auto">
        <a:xfrm>
          <a:off x="4962525" y="14782800"/>
          <a:ext cx="600075" cy="11144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FF"/>
              </a:solidFill>
              <a:latin typeface="Comic Sans MS"/>
            </a:rPr>
            <a:t>1 </a:t>
          </a:r>
          <a:r>
            <a:rPr lang="el-GR" sz="1100" b="1" i="0" strike="noStrike">
              <a:solidFill>
                <a:srgbClr val="0000FF"/>
              </a:solidFill>
              <a:latin typeface="Comic Sans MS"/>
            </a:rPr>
            <a:t>ακέραια</a:t>
          </a:r>
          <a:r>
            <a:rPr lang="el-GR" sz="1200" b="1" i="0" strike="noStrike">
              <a:solidFill>
                <a:srgbClr val="0000FF"/>
              </a:solidFill>
              <a:latin typeface="Comic Sans MS"/>
            </a:rPr>
            <a:t> μονάδα</a:t>
          </a:r>
        </a:p>
      </xdr:txBody>
    </xdr:sp>
    <xdr:clientData/>
  </xdr:twoCellAnchor>
  <xdr:twoCellAnchor>
    <xdr:from>
      <xdr:col>16</xdr:col>
      <xdr:colOff>457200</xdr:colOff>
      <xdr:row>37</xdr:row>
      <xdr:rowOff>219075</xdr:rowOff>
    </xdr:from>
    <xdr:to>
      <xdr:col>16</xdr:col>
      <xdr:colOff>657225</xdr:colOff>
      <xdr:row>39</xdr:row>
      <xdr:rowOff>161925</xdr:rowOff>
    </xdr:to>
    <xdr:sp macro="" textlink="">
      <xdr:nvSpPr>
        <xdr:cNvPr id="30024" name="Text Box 328"/>
        <xdr:cNvSpPr txBox="1">
          <a:spLocks noChangeArrowheads="1"/>
        </xdr:cNvSpPr>
      </xdr:nvSpPr>
      <xdr:spPr bwMode="auto">
        <a:xfrm>
          <a:off x="5991225" y="14030325"/>
          <a:ext cx="0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17</xdr:col>
      <xdr:colOff>152400</xdr:colOff>
      <xdr:row>37</xdr:row>
      <xdr:rowOff>257175</xdr:rowOff>
    </xdr:from>
    <xdr:to>
      <xdr:col>18</xdr:col>
      <xdr:colOff>66675</xdr:colOff>
      <xdr:row>39</xdr:row>
      <xdr:rowOff>200025</xdr:rowOff>
    </xdr:to>
    <xdr:sp macro="" textlink="">
      <xdr:nvSpPr>
        <xdr:cNvPr id="30025" name="Text Box 329"/>
        <xdr:cNvSpPr txBox="1">
          <a:spLocks noChangeArrowheads="1"/>
        </xdr:cNvSpPr>
      </xdr:nvSpPr>
      <xdr:spPr bwMode="auto">
        <a:xfrm>
          <a:off x="6143625" y="14068425"/>
          <a:ext cx="266700" cy="5715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16</xdr:col>
      <xdr:colOff>247650</xdr:colOff>
      <xdr:row>38</xdr:row>
      <xdr:rowOff>0</xdr:rowOff>
    </xdr:from>
    <xdr:to>
      <xdr:col>17</xdr:col>
      <xdr:colOff>161925</xdr:colOff>
      <xdr:row>39</xdr:row>
      <xdr:rowOff>114300</xdr:rowOff>
    </xdr:to>
    <xdr:sp macro="" textlink="">
      <xdr:nvSpPr>
        <xdr:cNvPr id="30026" name="Text Box 330"/>
        <xdr:cNvSpPr txBox="1">
          <a:spLocks noChangeArrowheads="1"/>
        </xdr:cNvSpPr>
      </xdr:nvSpPr>
      <xdr:spPr bwMode="auto">
        <a:xfrm>
          <a:off x="5886450" y="14125575"/>
          <a:ext cx="266700" cy="4286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1</a:t>
          </a:r>
        </a:p>
      </xdr:txBody>
    </xdr:sp>
    <xdr:clientData/>
  </xdr:twoCellAnchor>
  <xdr:twoCellAnchor>
    <xdr:from>
      <xdr:col>17</xdr:col>
      <xdr:colOff>66675</xdr:colOff>
      <xdr:row>40</xdr:row>
      <xdr:rowOff>257175</xdr:rowOff>
    </xdr:from>
    <xdr:to>
      <xdr:col>17</xdr:col>
      <xdr:colOff>190500</xdr:colOff>
      <xdr:row>40</xdr:row>
      <xdr:rowOff>590550</xdr:rowOff>
    </xdr:to>
    <xdr:sp macro="" textlink="">
      <xdr:nvSpPr>
        <xdr:cNvPr id="30027" name="Text Box 331"/>
        <xdr:cNvSpPr txBox="1">
          <a:spLocks noChangeArrowheads="1"/>
        </xdr:cNvSpPr>
      </xdr:nvSpPr>
      <xdr:spPr bwMode="auto">
        <a:xfrm>
          <a:off x="6057900" y="15011400"/>
          <a:ext cx="123825" cy="33337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GB" sz="8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800" b="1" i="0" strike="noStrike">
              <a:solidFill>
                <a:srgbClr val="0000FF"/>
              </a:solidFill>
              <a:latin typeface="Comic Sans MS"/>
            </a:rPr>
            <a:t>8</a:t>
          </a:r>
        </a:p>
      </xdr:txBody>
    </xdr:sp>
    <xdr:clientData/>
  </xdr:twoCellAnchor>
  <xdr:twoCellAnchor>
    <xdr:from>
      <xdr:col>2</xdr:col>
      <xdr:colOff>257175</xdr:colOff>
      <xdr:row>38</xdr:row>
      <xdr:rowOff>266700</xdr:rowOff>
    </xdr:from>
    <xdr:to>
      <xdr:col>2</xdr:col>
      <xdr:colOff>257175</xdr:colOff>
      <xdr:row>39</xdr:row>
      <xdr:rowOff>228600</xdr:rowOff>
    </xdr:to>
    <xdr:sp macro="" textlink="">
      <xdr:nvSpPr>
        <xdr:cNvPr id="3644979" name="Line 334"/>
        <xdr:cNvSpPr>
          <a:spLocks noChangeShapeType="1"/>
        </xdr:cNvSpPr>
      </xdr:nvSpPr>
      <xdr:spPr bwMode="auto">
        <a:xfrm>
          <a:off x="962025" y="211550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19050</xdr:colOff>
      <xdr:row>66</xdr:row>
      <xdr:rowOff>104775</xdr:rowOff>
    </xdr:from>
    <xdr:to>
      <xdr:col>2</xdr:col>
      <xdr:colOff>238125</xdr:colOff>
      <xdr:row>68</xdr:row>
      <xdr:rowOff>19050</xdr:rowOff>
    </xdr:to>
    <xdr:sp macro="" textlink="">
      <xdr:nvSpPr>
        <xdr:cNvPr id="30031" name="Text Box 335"/>
        <xdr:cNvSpPr txBox="1">
          <a:spLocks noChangeArrowheads="1"/>
        </xdr:cNvSpPr>
      </xdr:nvSpPr>
      <xdr:spPr bwMode="auto">
        <a:xfrm>
          <a:off x="723900" y="24450675"/>
          <a:ext cx="219075" cy="5429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FF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47625</xdr:colOff>
      <xdr:row>117</xdr:row>
      <xdr:rowOff>38100</xdr:rowOff>
    </xdr:from>
    <xdr:to>
      <xdr:col>3</xdr:col>
      <xdr:colOff>266700</xdr:colOff>
      <xdr:row>118</xdr:row>
      <xdr:rowOff>238125</xdr:rowOff>
    </xdr:to>
    <xdr:sp macro="" textlink="">
      <xdr:nvSpPr>
        <xdr:cNvPr id="30034" name="Text Box 338"/>
        <xdr:cNvSpPr txBox="1">
          <a:spLocks noChangeArrowheads="1"/>
        </xdr:cNvSpPr>
      </xdr:nvSpPr>
      <xdr:spPr bwMode="auto">
        <a:xfrm>
          <a:off x="1104900" y="4170997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83</xdr:row>
      <xdr:rowOff>104775</xdr:rowOff>
    </xdr:from>
    <xdr:to>
      <xdr:col>2</xdr:col>
      <xdr:colOff>238125</xdr:colOff>
      <xdr:row>84</xdr:row>
      <xdr:rowOff>304800</xdr:rowOff>
    </xdr:to>
    <xdr:sp macro="" textlink="">
      <xdr:nvSpPr>
        <xdr:cNvPr id="30058" name="Text Box 362"/>
        <xdr:cNvSpPr txBox="1">
          <a:spLocks noChangeArrowheads="1"/>
        </xdr:cNvSpPr>
      </xdr:nvSpPr>
      <xdr:spPr bwMode="auto">
        <a:xfrm>
          <a:off x="723900" y="3002280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88</xdr:row>
      <xdr:rowOff>104775</xdr:rowOff>
    </xdr:from>
    <xdr:to>
      <xdr:col>2</xdr:col>
      <xdr:colOff>238125</xdr:colOff>
      <xdr:row>89</xdr:row>
      <xdr:rowOff>304800</xdr:rowOff>
    </xdr:to>
    <xdr:sp macro="" textlink="">
      <xdr:nvSpPr>
        <xdr:cNvPr id="30060" name="Text Box 364"/>
        <xdr:cNvSpPr txBox="1">
          <a:spLocks noChangeArrowheads="1"/>
        </xdr:cNvSpPr>
      </xdr:nvSpPr>
      <xdr:spPr bwMode="auto">
        <a:xfrm>
          <a:off x="723900" y="314896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88</xdr:row>
      <xdr:rowOff>104775</xdr:rowOff>
    </xdr:from>
    <xdr:to>
      <xdr:col>8</xdr:col>
      <xdr:colOff>238125</xdr:colOff>
      <xdr:row>89</xdr:row>
      <xdr:rowOff>295275</xdr:rowOff>
    </xdr:to>
    <xdr:sp macro="" textlink="">
      <xdr:nvSpPr>
        <xdr:cNvPr id="30061" name="Text Box 365"/>
        <xdr:cNvSpPr txBox="1">
          <a:spLocks noChangeArrowheads="1"/>
        </xdr:cNvSpPr>
      </xdr:nvSpPr>
      <xdr:spPr bwMode="auto">
        <a:xfrm>
          <a:off x="2838450" y="31489650"/>
          <a:ext cx="219075" cy="504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88</xdr:row>
      <xdr:rowOff>104775</xdr:rowOff>
    </xdr:from>
    <xdr:to>
      <xdr:col>14</xdr:col>
      <xdr:colOff>238125</xdr:colOff>
      <xdr:row>89</xdr:row>
      <xdr:rowOff>285750</xdr:rowOff>
    </xdr:to>
    <xdr:sp macro="" textlink="">
      <xdr:nvSpPr>
        <xdr:cNvPr id="30062" name="Text Box 366"/>
        <xdr:cNvSpPr txBox="1">
          <a:spLocks noChangeArrowheads="1"/>
        </xdr:cNvSpPr>
      </xdr:nvSpPr>
      <xdr:spPr bwMode="auto">
        <a:xfrm>
          <a:off x="4953000" y="31489650"/>
          <a:ext cx="219075" cy="4953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88</xdr:row>
      <xdr:rowOff>104775</xdr:rowOff>
    </xdr:from>
    <xdr:to>
      <xdr:col>8</xdr:col>
      <xdr:colOff>238125</xdr:colOff>
      <xdr:row>89</xdr:row>
      <xdr:rowOff>304800</xdr:rowOff>
    </xdr:to>
    <xdr:sp macro="" textlink="">
      <xdr:nvSpPr>
        <xdr:cNvPr id="30069" name="Text Box 373"/>
        <xdr:cNvSpPr txBox="1">
          <a:spLocks noChangeArrowheads="1"/>
        </xdr:cNvSpPr>
      </xdr:nvSpPr>
      <xdr:spPr bwMode="auto">
        <a:xfrm>
          <a:off x="2838450" y="314896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88</xdr:row>
      <xdr:rowOff>104775</xdr:rowOff>
    </xdr:from>
    <xdr:to>
      <xdr:col>14</xdr:col>
      <xdr:colOff>238125</xdr:colOff>
      <xdr:row>89</xdr:row>
      <xdr:rowOff>304800</xdr:rowOff>
    </xdr:to>
    <xdr:sp macro="" textlink="">
      <xdr:nvSpPr>
        <xdr:cNvPr id="30071" name="Text Box 375"/>
        <xdr:cNvSpPr txBox="1">
          <a:spLocks noChangeArrowheads="1"/>
        </xdr:cNvSpPr>
      </xdr:nvSpPr>
      <xdr:spPr bwMode="auto">
        <a:xfrm>
          <a:off x="4953000" y="314896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0</xdr:col>
      <xdr:colOff>361950</xdr:colOff>
      <xdr:row>96</xdr:row>
      <xdr:rowOff>257175</xdr:rowOff>
    </xdr:from>
    <xdr:to>
      <xdr:col>0</xdr:col>
      <xdr:colOff>561975</xdr:colOff>
      <xdr:row>98</xdr:row>
      <xdr:rowOff>200025</xdr:rowOff>
    </xdr:to>
    <xdr:sp macro="" textlink="">
      <xdr:nvSpPr>
        <xdr:cNvPr id="30073" name="Text Box 377"/>
        <xdr:cNvSpPr txBox="1">
          <a:spLocks noChangeArrowheads="1"/>
        </xdr:cNvSpPr>
      </xdr:nvSpPr>
      <xdr:spPr bwMode="auto">
        <a:xfrm>
          <a:off x="352425" y="34089975"/>
          <a:ext cx="0" cy="11906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FF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FF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7</xdr:col>
      <xdr:colOff>419100</xdr:colOff>
      <xdr:row>96</xdr:row>
      <xdr:rowOff>219075</xdr:rowOff>
    </xdr:from>
    <xdr:to>
      <xdr:col>7</xdr:col>
      <xdr:colOff>619125</xdr:colOff>
      <xdr:row>98</xdr:row>
      <xdr:rowOff>161925</xdr:rowOff>
    </xdr:to>
    <xdr:sp macro="" textlink="">
      <xdr:nvSpPr>
        <xdr:cNvPr id="30074" name="Text Box 378"/>
        <xdr:cNvSpPr txBox="1">
          <a:spLocks noChangeArrowheads="1"/>
        </xdr:cNvSpPr>
      </xdr:nvSpPr>
      <xdr:spPr bwMode="auto">
        <a:xfrm>
          <a:off x="2819400" y="34051875"/>
          <a:ext cx="0" cy="11906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15</xdr:col>
      <xdr:colOff>333375</xdr:colOff>
      <xdr:row>107</xdr:row>
      <xdr:rowOff>247650</xdr:rowOff>
    </xdr:from>
    <xdr:to>
      <xdr:col>18</xdr:col>
      <xdr:colOff>285750</xdr:colOff>
      <xdr:row>113</xdr:row>
      <xdr:rowOff>209550</xdr:rowOff>
    </xdr:to>
    <xdr:pic>
      <xdr:nvPicPr>
        <xdr:cNvPr id="3644990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0" y="50596800"/>
          <a:ext cx="1009650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96</xdr:row>
      <xdr:rowOff>257175</xdr:rowOff>
    </xdr:from>
    <xdr:to>
      <xdr:col>0</xdr:col>
      <xdr:colOff>561975</xdr:colOff>
      <xdr:row>98</xdr:row>
      <xdr:rowOff>200025</xdr:rowOff>
    </xdr:to>
    <xdr:sp macro="" textlink="">
      <xdr:nvSpPr>
        <xdr:cNvPr id="30076" name="Text Box 380"/>
        <xdr:cNvSpPr txBox="1">
          <a:spLocks noChangeArrowheads="1"/>
        </xdr:cNvSpPr>
      </xdr:nvSpPr>
      <xdr:spPr bwMode="auto">
        <a:xfrm>
          <a:off x="352425" y="34089975"/>
          <a:ext cx="0" cy="11906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FF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FF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7</xdr:col>
      <xdr:colOff>419100</xdr:colOff>
      <xdr:row>96</xdr:row>
      <xdr:rowOff>219075</xdr:rowOff>
    </xdr:from>
    <xdr:to>
      <xdr:col>7</xdr:col>
      <xdr:colOff>619125</xdr:colOff>
      <xdr:row>98</xdr:row>
      <xdr:rowOff>161925</xdr:rowOff>
    </xdr:to>
    <xdr:sp macro="" textlink="">
      <xdr:nvSpPr>
        <xdr:cNvPr id="30077" name="Text Box 381"/>
        <xdr:cNvSpPr txBox="1">
          <a:spLocks noChangeArrowheads="1"/>
        </xdr:cNvSpPr>
      </xdr:nvSpPr>
      <xdr:spPr bwMode="auto">
        <a:xfrm>
          <a:off x="2819400" y="34051875"/>
          <a:ext cx="0" cy="11906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10</xdr:col>
      <xdr:colOff>123825</xdr:colOff>
      <xdr:row>97</xdr:row>
      <xdr:rowOff>695325</xdr:rowOff>
    </xdr:from>
    <xdr:to>
      <xdr:col>10</xdr:col>
      <xdr:colOff>342900</xdr:colOff>
      <xdr:row>99</xdr:row>
      <xdr:rowOff>28575</xdr:rowOff>
    </xdr:to>
    <xdr:sp macro="" textlink="">
      <xdr:nvSpPr>
        <xdr:cNvPr id="30078" name="Text Box 382"/>
        <xdr:cNvSpPr txBox="1">
          <a:spLocks noChangeArrowheads="1"/>
        </xdr:cNvSpPr>
      </xdr:nvSpPr>
      <xdr:spPr bwMode="auto">
        <a:xfrm>
          <a:off x="3648075" y="34842450"/>
          <a:ext cx="219075" cy="5810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4</xdr:col>
      <xdr:colOff>114300</xdr:colOff>
      <xdr:row>97</xdr:row>
      <xdr:rowOff>28575</xdr:rowOff>
    </xdr:from>
    <xdr:to>
      <xdr:col>7</xdr:col>
      <xdr:colOff>171450</xdr:colOff>
      <xdr:row>98</xdr:row>
      <xdr:rowOff>180975</xdr:rowOff>
    </xdr:to>
    <xdr:sp macro="" textlink="">
      <xdr:nvSpPr>
        <xdr:cNvPr id="30079" name="AutoShape 383"/>
        <xdr:cNvSpPr>
          <a:spLocks noChangeArrowheads="1"/>
        </xdr:cNvSpPr>
      </xdr:nvSpPr>
      <xdr:spPr bwMode="auto">
        <a:xfrm>
          <a:off x="1524000" y="34175700"/>
          <a:ext cx="1114425" cy="1085850"/>
        </a:xfrm>
        <a:custGeom>
          <a:avLst/>
          <a:gdLst>
            <a:gd name="G0" fmla="+- 462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462"/>
            <a:gd name="G18" fmla="*/ 462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462 10800 0"/>
            <a:gd name="G26" fmla="?: G9 G17 G25"/>
            <a:gd name="G27" fmla="?: G9 0 21600"/>
            <a:gd name="G28" fmla="cos 10800 11796480"/>
            <a:gd name="G29" fmla="sin 10800 11796480"/>
            <a:gd name="G30" fmla="sin 462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69 w 21600"/>
            <a:gd name="T15" fmla="*/ 10800 h 21600"/>
            <a:gd name="T16" fmla="*/ 10800 w 21600"/>
            <a:gd name="T17" fmla="*/ 10338 h 21600"/>
            <a:gd name="T18" fmla="*/ 16431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338" y="10800"/>
              </a:moveTo>
              <a:cubicBezTo>
                <a:pt x="10338" y="10544"/>
                <a:pt x="10544" y="10338"/>
                <a:pt x="10800" y="10338"/>
              </a:cubicBezTo>
              <a:cubicBezTo>
                <a:pt x="11055" y="10337"/>
                <a:pt x="11261" y="10544"/>
                <a:pt x="11262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0</xdr:col>
      <xdr:colOff>304800</xdr:colOff>
      <xdr:row>97</xdr:row>
      <xdr:rowOff>19050</xdr:rowOff>
    </xdr:from>
    <xdr:to>
      <xdr:col>4</xdr:col>
      <xdr:colOff>9525</xdr:colOff>
      <xdr:row>98</xdr:row>
      <xdr:rowOff>171450</xdr:rowOff>
    </xdr:to>
    <xdr:sp macro="" textlink="">
      <xdr:nvSpPr>
        <xdr:cNvPr id="30080" name="AutoShape 384"/>
        <xdr:cNvSpPr>
          <a:spLocks noChangeArrowheads="1"/>
        </xdr:cNvSpPr>
      </xdr:nvSpPr>
      <xdr:spPr bwMode="auto">
        <a:xfrm>
          <a:off x="304800" y="34166175"/>
          <a:ext cx="1114425" cy="108585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8</xdr:col>
      <xdr:colOff>314325</xdr:colOff>
      <xdr:row>97</xdr:row>
      <xdr:rowOff>28575</xdr:rowOff>
    </xdr:from>
    <xdr:to>
      <xdr:col>12</xdr:col>
      <xdr:colOff>19050</xdr:colOff>
      <xdr:row>98</xdr:row>
      <xdr:rowOff>180975</xdr:rowOff>
    </xdr:to>
    <xdr:sp macro="" textlink="">
      <xdr:nvSpPr>
        <xdr:cNvPr id="30081" name="AutoShape 385"/>
        <xdr:cNvSpPr>
          <a:spLocks noChangeArrowheads="1"/>
        </xdr:cNvSpPr>
      </xdr:nvSpPr>
      <xdr:spPr bwMode="auto">
        <a:xfrm>
          <a:off x="3133725" y="34175700"/>
          <a:ext cx="1114425" cy="1085850"/>
        </a:xfrm>
        <a:custGeom>
          <a:avLst/>
          <a:gdLst>
            <a:gd name="G0" fmla="+- 462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462"/>
            <a:gd name="G18" fmla="*/ 462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462 10800 0"/>
            <a:gd name="G26" fmla="?: G9 G17 G25"/>
            <a:gd name="G27" fmla="?: G9 0 21600"/>
            <a:gd name="G28" fmla="cos 10800 11796480"/>
            <a:gd name="G29" fmla="sin 10800 11796480"/>
            <a:gd name="G30" fmla="sin 462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69 w 21600"/>
            <a:gd name="T15" fmla="*/ 10800 h 21600"/>
            <a:gd name="T16" fmla="*/ 10800 w 21600"/>
            <a:gd name="T17" fmla="*/ 10338 h 21600"/>
            <a:gd name="T18" fmla="*/ 16431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338" y="10800"/>
              </a:moveTo>
              <a:cubicBezTo>
                <a:pt x="10338" y="10544"/>
                <a:pt x="10544" y="10338"/>
                <a:pt x="10800" y="10338"/>
              </a:cubicBezTo>
              <a:cubicBezTo>
                <a:pt x="11055" y="10337"/>
                <a:pt x="11261" y="10544"/>
                <a:pt x="11262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13</xdr:col>
      <xdr:colOff>190500</xdr:colOff>
      <xdr:row>97</xdr:row>
      <xdr:rowOff>676275</xdr:rowOff>
    </xdr:from>
    <xdr:to>
      <xdr:col>14</xdr:col>
      <xdr:colOff>57150</xdr:colOff>
      <xdr:row>99</xdr:row>
      <xdr:rowOff>9525</xdr:rowOff>
    </xdr:to>
    <xdr:sp macro="" textlink="">
      <xdr:nvSpPr>
        <xdr:cNvPr id="30082" name="Text Box 386"/>
        <xdr:cNvSpPr txBox="1">
          <a:spLocks noChangeArrowheads="1"/>
        </xdr:cNvSpPr>
      </xdr:nvSpPr>
      <xdr:spPr bwMode="auto">
        <a:xfrm>
          <a:off x="4772025" y="34823400"/>
          <a:ext cx="219075" cy="5810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16</xdr:col>
      <xdr:colOff>276225</xdr:colOff>
      <xdr:row>97</xdr:row>
      <xdr:rowOff>714375</xdr:rowOff>
    </xdr:from>
    <xdr:to>
      <xdr:col>17</xdr:col>
      <xdr:colOff>142875</xdr:colOff>
      <xdr:row>99</xdr:row>
      <xdr:rowOff>47625</xdr:rowOff>
    </xdr:to>
    <xdr:sp macro="" textlink="">
      <xdr:nvSpPr>
        <xdr:cNvPr id="30083" name="Text Box 387"/>
        <xdr:cNvSpPr txBox="1">
          <a:spLocks noChangeArrowheads="1"/>
        </xdr:cNvSpPr>
      </xdr:nvSpPr>
      <xdr:spPr bwMode="auto">
        <a:xfrm>
          <a:off x="5915025" y="34861500"/>
          <a:ext cx="219075" cy="5810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12</xdr:col>
      <xdr:colOff>0</xdr:colOff>
      <xdr:row>97</xdr:row>
      <xdr:rowOff>733425</xdr:rowOff>
    </xdr:from>
    <xdr:to>
      <xdr:col>12</xdr:col>
      <xdr:colOff>257175</xdr:colOff>
      <xdr:row>98</xdr:row>
      <xdr:rowOff>238125</xdr:rowOff>
    </xdr:to>
    <xdr:sp macro="" textlink="">
      <xdr:nvSpPr>
        <xdr:cNvPr id="30085" name="Text Box 389"/>
        <xdr:cNvSpPr txBox="1">
          <a:spLocks noChangeArrowheads="1"/>
        </xdr:cNvSpPr>
      </xdr:nvSpPr>
      <xdr:spPr bwMode="auto">
        <a:xfrm>
          <a:off x="4229100" y="34880550"/>
          <a:ext cx="257175" cy="4381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CCFF"/>
              </a:solidFill>
              <a:latin typeface="Comic Sans MS"/>
            </a:rPr>
            <a:t>+</a:t>
          </a:r>
        </a:p>
      </xdr:txBody>
    </xdr:sp>
    <xdr:clientData/>
  </xdr:twoCellAnchor>
  <xdr:twoCellAnchor>
    <xdr:from>
      <xdr:col>17</xdr:col>
      <xdr:colOff>219075</xdr:colOff>
      <xdr:row>97</xdr:row>
      <xdr:rowOff>752475</xdr:rowOff>
    </xdr:from>
    <xdr:to>
      <xdr:col>18</xdr:col>
      <xdr:colOff>123825</xdr:colOff>
      <xdr:row>98</xdr:row>
      <xdr:rowOff>257175</xdr:rowOff>
    </xdr:to>
    <xdr:sp macro="" textlink="">
      <xdr:nvSpPr>
        <xdr:cNvPr id="30086" name="Text Box 390"/>
        <xdr:cNvSpPr txBox="1">
          <a:spLocks noChangeArrowheads="1"/>
        </xdr:cNvSpPr>
      </xdr:nvSpPr>
      <xdr:spPr bwMode="auto">
        <a:xfrm>
          <a:off x="6210300" y="34899600"/>
          <a:ext cx="257175" cy="4381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CC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18</xdr:col>
      <xdr:colOff>238125</xdr:colOff>
      <xdr:row>97</xdr:row>
      <xdr:rowOff>704850</xdr:rowOff>
    </xdr:from>
    <xdr:to>
      <xdr:col>18</xdr:col>
      <xdr:colOff>457200</xdr:colOff>
      <xdr:row>99</xdr:row>
      <xdr:rowOff>38100</xdr:rowOff>
    </xdr:to>
    <xdr:sp macro="" textlink="">
      <xdr:nvSpPr>
        <xdr:cNvPr id="30087" name="Text Box 391"/>
        <xdr:cNvSpPr txBox="1">
          <a:spLocks noChangeArrowheads="1"/>
        </xdr:cNvSpPr>
      </xdr:nvSpPr>
      <xdr:spPr bwMode="auto">
        <a:xfrm>
          <a:off x="6581775" y="34851975"/>
          <a:ext cx="219075" cy="5810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3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7</xdr:col>
      <xdr:colOff>266700</xdr:colOff>
      <xdr:row>97</xdr:row>
      <xdr:rowOff>752475</xdr:rowOff>
    </xdr:from>
    <xdr:to>
      <xdr:col>8</xdr:col>
      <xdr:colOff>171450</xdr:colOff>
      <xdr:row>98</xdr:row>
      <xdr:rowOff>257175</xdr:rowOff>
    </xdr:to>
    <xdr:sp macro="" textlink="">
      <xdr:nvSpPr>
        <xdr:cNvPr id="30088" name="Text Box 392"/>
        <xdr:cNvSpPr txBox="1">
          <a:spLocks noChangeArrowheads="1"/>
        </xdr:cNvSpPr>
      </xdr:nvSpPr>
      <xdr:spPr bwMode="auto">
        <a:xfrm>
          <a:off x="2733675" y="34899600"/>
          <a:ext cx="257175" cy="4381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CC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6</xdr:col>
      <xdr:colOff>342900</xdr:colOff>
      <xdr:row>97</xdr:row>
      <xdr:rowOff>685800</xdr:rowOff>
    </xdr:from>
    <xdr:to>
      <xdr:col>7</xdr:col>
      <xdr:colOff>209550</xdr:colOff>
      <xdr:row>99</xdr:row>
      <xdr:rowOff>19050</xdr:rowOff>
    </xdr:to>
    <xdr:sp macro="" textlink="">
      <xdr:nvSpPr>
        <xdr:cNvPr id="30089" name="Text Box 393"/>
        <xdr:cNvSpPr txBox="1">
          <a:spLocks noChangeArrowheads="1"/>
        </xdr:cNvSpPr>
      </xdr:nvSpPr>
      <xdr:spPr bwMode="auto">
        <a:xfrm>
          <a:off x="2457450" y="34832925"/>
          <a:ext cx="219075" cy="5810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CC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CC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15</xdr:col>
      <xdr:colOff>57150</xdr:colOff>
      <xdr:row>97</xdr:row>
      <xdr:rowOff>742950</xdr:rowOff>
    </xdr:from>
    <xdr:to>
      <xdr:col>15</xdr:col>
      <xdr:colOff>314325</xdr:colOff>
      <xdr:row>98</xdr:row>
      <xdr:rowOff>247650</xdr:rowOff>
    </xdr:to>
    <xdr:sp macro="" textlink="">
      <xdr:nvSpPr>
        <xdr:cNvPr id="30090" name="Text Box 394"/>
        <xdr:cNvSpPr txBox="1">
          <a:spLocks noChangeArrowheads="1"/>
        </xdr:cNvSpPr>
      </xdr:nvSpPr>
      <xdr:spPr bwMode="auto">
        <a:xfrm>
          <a:off x="5343525" y="34890075"/>
          <a:ext cx="257175" cy="4381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CCFF"/>
              </a:solidFill>
              <a:latin typeface="Comic Sans MS"/>
            </a:rPr>
            <a:t>+</a:t>
          </a:r>
        </a:p>
      </xdr:txBody>
    </xdr:sp>
    <xdr:clientData/>
  </xdr:twoCellAnchor>
  <xdr:twoCellAnchor>
    <xdr:from>
      <xdr:col>7</xdr:col>
      <xdr:colOff>209550</xdr:colOff>
      <xdr:row>97</xdr:row>
      <xdr:rowOff>142875</xdr:rowOff>
    </xdr:from>
    <xdr:to>
      <xdr:col>8</xdr:col>
      <xdr:colOff>228600</xdr:colOff>
      <xdr:row>97</xdr:row>
      <xdr:rowOff>581025</xdr:rowOff>
    </xdr:to>
    <xdr:sp macro="" textlink="">
      <xdr:nvSpPr>
        <xdr:cNvPr id="30091" name="Text Box 395"/>
        <xdr:cNvSpPr txBox="1">
          <a:spLocks noChangeArrowheads="1"/>
        </xdr:cNvSpPr>
      </xdr:nvSpPr>
      <xdr:spPr bwMode="auto">
        <a:xfrm>
          <a:off x="2676525" y="34290000"/>
          <a:ext cx="371475" cy="4381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64008" tIns="73152" rIns="64008" bIns="73152" anchor="ctr" upright="1"/>
        <a:lstStyle/>
        <a:p>
          <a:pPr algn="ctr" rtl="0">
            <a:defRPr sz="1000"/>
          </a:pPr>
          <a:r>
            <a:rPr lang="en-GB" sz="2800" b="1" i="0" strike="noStrike">
              <a:solidFill>
                <a:srgbClr val="00CC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6</xdr:col>
      <xdr:colOff>57150</xdr:colOff>
      <xdr:row>97</xdr:row>
      <xdr:rowOff>733425</xdr:rowOff>
    </xdr:from>
    <xdr:to>
      <xdr:col>6</xdr:col>
      <xdr:colOff>276225</xdr:colOff>
      <xdr:row>99</xdr:row>
      <xdr:rowOff>0</xdr:rowOff>
    </xdr:to>
    <xdr:sp macro="" textlink="">
      <xdr:nvSpPr>
        <xdr:cNvPr id="30092" name="Text Box 396"/>
        <xdr:cNvSpPr txBox="1">
          <a:spLocks noChangeArrowheads="1"/>
        </xdr:cNvSpPr>
      </xdr:nvSpPr>
      <xdr:spPr bwMode="auto">
        <a:xfrm>
          <a:off x="2171700" y="348805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CCFF"/>
              </a:solidFill>
              <a:latin typeface="Comic Sans MS"/>
            </a:rPr>
            <a:t>1</a:t>
          </a:r>
        </a:p>
      </xdr:txBody>
    </xdr:sp>
    <xdr:clientData/>
  </xdr:twoCellAnchor>
  <xdr:twoCellAnchor>
    <xdr:from>
      <xdr:col>0</xdr:col>
      <xdr:colOff>0</xdr:colOff>
      <xdr:row>93</xdr:row>
      <xdr:rowOff>66675</xdr:rowOff>
    </xdr:from>
    <xdr:to>
      <xdr:col>16</xdr:col>
      <xdr:colOff>342900</xdr:colOff>
      <xdr:row>94</xdr:row>
      <xdr:rowOff>85725</xdr:rowOff>
    </xdr:to>
    <xdr:sp macro="" textlink="">
      <xdr:nvSpPr>
        <xdr:cNvPr id="30093" name="WordArt 397"/>
        <xdr:cNvSpPr>
          <a:spLocks noChangeArrowheads="1" noChangeShapeType="1" noTextEdit="1"/>
        </xdr:cNvSpPr>
      </xdr:nvSpPr>
      <xdr:spPr bwMode="auto">
        <a:xfrm>
          <a:off x="0" y="32737425"/>
          <a:ext cx="5981700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FF0000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Πώς μετατρέπω ένα μικτό κλάσμα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FF0000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2</xdr:col>
      <xdr:colOff>209550</xdr:colOff>
      <xdr:row>94</xdr:row>
      <xdr:rowOff>200025</xdr:rowOff>
    </xdr:from>
    <xdr:to>
      <xdr:col>14</xdr:col>
      <xdr:colOff>304800</xdr:colOff>
      <xdr:row>95</xdr:row>
      <xdr:rowOff>38100</xdr:rowOff>
    </xdr:to>
    <xdr:sp macro="" textlink="">
      <xdr:nvSpPr>
        <xdr:cNvPr id="30094" name="WordArt 398"/>
        <xdr:cNvSpPr>
          <a:spLocks noChangeArrowheads="1" noChangeShapeType="1" noTextEdit="1"/>
        </xdr:cNvSpPr>
      </xdr:nvSpPr>
      <xdr:spPr bwMode="auto">
        <a:xfrm>
          <a:off x="914400" y="33137475"/>
          <a:ext cx="4324350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FF0000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σε καταχρηστικό κλάσμα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FF0000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15</xdr:col>
      <xdr:colOff>200025</xdr:colOff>
      <xdr:row>97</xdr:row>
      <xdr:rowOff>19050</xdr:rowOff>
    </xdr:from>
    <xdr:to>
      <xdr:col>18</xdr:col>
      <xdr:colOff>257175</xdr:colOff>
      <xdr:row>98</xdr:row>
      <xdr:rowOff>171450</xdr:rowOff>
    </xdr:to>
    <xdr:sp macro="" textlink="">
      <xdr:nvSpPr>
        <xdr:cNvPr id="30095" name="AutoShape 399"/>
        <xdr:cNvSpPr>
          <a:spLocks noChangeArrowheads="1"/>
        </xdr:cNvSpPr>
      </xdr:nvSpPr>
      <xdr:spPr bwMode="auto">
        <a:xfrm>
          <a:off x="5486400" y="34166175"/>
          <a:ext cx="1114425" cy="1085850"/>
        </a:xfrm>
        <a:custGeom>
          <a:avLst/>
          <a:gdLst>
            <a:gd name="G0" fmla="+- 462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462"/>
            <a:gd name="G18" fmla="*/ 462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462 10800 0"/>
            <a:gd name="G26" fmla="?: G9 G17 G25"/>
            <a:gd name="G27" fmla="?: G9 0 21600"/>
            <a:gd name="G28" fmla="cos 10800 11796480"/>
            <a:gd name="G29" fmla="sin 10800 11796480"/>
            <a:gd name="G30" fmla="sin 462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69 w 21600"/>
            <a:gd name="T15" fmla="*/ 10800 h 21600"/>
            <a:gd name="T16" fmla="*/ 10800 w 21600"/>
            <a:gd name="T17" fmla="*/ 10338 h 21600"/>
            <a:gd name="T18" fmla="*/ 16431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338" y="10800"/>
              </a:moveTo>
              <a:cubicBezTo>
                <a:pt x="10338" y="10544"/>
                <a:pt x="10544" y="10338"/>
                <a:pt x="10800" y="10338"/>
              </a:cubicBezTo>
              <a:cubicBezTo>
                <a:pt x="11055" y="10337"/>
                <a:pt x="11261" y="10544"/>
                <a:pt x="11262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12</xdr:col>
      <xdr:colOff>76200</xdr:colOff>
      <xdr:row>97</xdr:row>
      <xdr:rowOff>28575</xdr:rowOff>
    </xdr:from>
    <xdr:to>
      <xdr:col>15</xdr:col>
      <xdr:colOff>133350</xdr:colOff>
      <xdr:row>98</xdr:row>
      <xdr:rowOff>180975</xdr:rowOff>
    </xdr:to>
    <xdr:sp macro="" textlink="">
      <xdr:nvSpPr>
        <xdr:cNvPr id="30096" name="AutoShape 400"/>
        <xdr:cNvSpPr>
          <a:spLocks noChangeArrowheads="1"/>
        </xdr:cNvSpPr>
      </xdr:nvSpPr>
      <xdr:spPr bwMode="auto">
        <a:xfrm>
          <a:off x="4305300" y="34175700"/>
          <a:ext cx="1114425" cy="1085850"/>
        </a:xfrm>
        <a:custGeom>
          <a:avLst/>
          <a:gdLst>
            <a:gd name="G0" fmla="+- 462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462"/>
            <a:gd name="G18" fmla="*/ 462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462 10800 0"/>
            <a:gd name="G26" fmla="?: G9 G17 G25"/>
            <a:gd name="G27" fmla="?: G9 0 21600"/>
            <a:gd name="G28" fmla="cos 10800 11796480"/>
            <a:gd name="G29" fmla="sin 10800 11796480"/>
            <a:gd name="G30" fmla="sin 462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69 w 21600"/>
            <a:gd name="T15" fmla="*/ 10800 h 21600"/>
            <a:gd name="T16" fmla="*/ 10800 w 21600"/>
            <a:gd name="T17" fmla="*/ 10338 h 21600"/>
            <a:gd name="T18" fmla="*/ 16431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338" y="10800"/>
              </a:moveTo>
              <a:cubicBezTo>
                <a:pt x="10338" y="10544"/>
                <a:pt x="10544" y="10338"/>
                <a:pt x="10800" y="10338"/>
              </a:cubicBezTo>
              <a:cubicBezTo>
                <a:pt x="11055" y="10337"/>
                <a:pt x="11261" y="10544"/>
                <a:pt x="11262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0</xdr:col>
      <xdr:colOff>304800</xdr:colOff>
      <xdr:row>97</xdr:row>
      <xdr:rowOff>28575</xdr:rowOff>
    </xdr:from>
    <xdr:to>
      <xdr:col>4</xdr:col>
      <xdr:colOff>9525</xdr:colOff>
      <xdr:row>98</xdr:row>
      <xdr:rowOff>180975</xdr:rowOff>
    </xdr:to>
    <xdr:sp macro="" textlink="">
      <xdr:nvSpPr>
        <xdr:cNvPr id="30097" name="AutoShape 401"/>
        <xdr:cNvSpPr>
          <a:spLocks noChangeArrowheads="1"/>
        </xdr:cNvSpPr>
      </xdr:nvSpPr>
      <xdr:spPr bwMode="auto">
        <a:xfrm>
          <a:off x="304800" y="34175700"/>
          <a:ext cx="1114425" cy="1085850"/>
        </a:xfrm>
        <a:custGeom>
          <a:avLst/>
          <a:gdLst>
            <a:gd name="G0" fmla="+- 92 0 0"/>
            <a:gd name="G1" fmla="+- 0 0 0"/>
            <a:gd name="G2" fmla="+- 0 0 0"/>
            <a:gd name="T0" fmla="*/ 0 256 1"/>
            <a:gd name="T1" fmla="*/ 180 256 1"/>
            <a:gd name="G3" fmla="+- 0 T0 T1"/>
            <a:gd name="T2" fmla="*/ 0 256 1"/>
            <a:gd name="T3" fmla="*/ 90 256 1"/>
            <a:gd name="G4" fmla="+- 0 T2 T3"/>
            <a:gd name="G5" fmla="*/ G4 2 1"/>
            <a:gd name="T4" fmla="*/ 90 256 1"/>
            <a:gd name="T5" fmla="*/ 0 256 1"/>
            <a:gd name="G6" fmla="+- 0 T4 T5"/>
            <a:gd name="G7" fmla="*/ G6 2 1"/>
            <a:gd name="G8" fmla="abs 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92"/>
            <a:gd name="G18" fmla="*/ 92 1 2"/>
            <a:gd name="G19" fmla="+- G18 5400 0"/>
            <a:gd name="G20" fmla="cos G19 0"/>
            <a:gd name="G21" fmla="sin G19 0"/>
            <a:gd name="G22" fmla="+- G20 10800 0"/>
            <a:gd name="G23" fmla="+- G21 10800 0"/>
            <a:gd name="G24" fmla="+- 10800 0 G20"/>
            <a:gd name="G25" fmla="+- 92 10800 0"/>
            <a:gd name="G26" fmla="?: G9 G17 G25"/>
            <a:gd name="G27" fmla="?: G9 0 21600"/>
            <a:gd name="G28" fmla="cos 10800 0"/>
            <a:gd name="G29" fmla="sin 10800 0"/>
            <a:gd name="G30" fmla="sin 92 0"/>
            <a:gd name="G31" fmla="+- G28 10800 0"/>
            <a:gd name="G32" fmla="+- G29 10800 0"/>
            <a:gd name="G33" fmla="+- G30 10800 0"/>
            <a:gd name="G34" fmla="?: G4 0 G31"/>
            <a:gd name="G35" fmla="?: 0 G34 0"/>
            <a:gd name="G36" fmla="?: G6 G35 G31"/>
            <a:gd name="G37" fmla="+- 21600 0 G36"/>
            <a:gd name="G38" fmla="?: G4 0 G33"/>
            <a:gd name="G39" fmla="?: 0 G38 G32"/>
            <a:gd name="G40" fmla="?: G6 G39 0"/>
            <a:gd name="G41" fmla="?: G4 G32 21600"/>
            <a:gd name="G42" fmla="?: G6 G41 G33"/>
            <a:gd name="T12" fmla="*/ 10800 w 21600"/>
            <a:gd name="T13" fmla="*/ 21600 h 21600"/>
            <a:gd name="T14" fmla="*/ 16246 w 21600"/>
            <a:gd name="T15" fmla="*/ 10800 h 21600"/>
            <a:gd name="T16" fmla="*/ 10800 w 21600"/>
            <a:gd name="T17" fmla="*/ 10892 h 21600"/>
            <a:gd name="T18" fmla="*/ 5354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892" y="10800"/>
              </a:moveTo>
              <a:cubicBezTo>
                <a:pt x="10892" y="10850"/>
                <a:pt x="10850" y="10892"/>
                <a:pt x="10800" y="10892"/>
              </a:cubicBezTo>
              <a:cubicBezTo>
                <a:pt x="10749" y="10892"/>
                <a:pt x="10708" y="10850"/>
                <a:pt x="10708" y="10800"/>
              </a:cubicBezTo>
              <a:lnTo>
                <a:pt x="0" y="10800"/>
              </a:lnTo>
              <a:cubicBezTo>
                <a:pt x="0" y="16764"/>
                <a:pt x="4835" y="21600"/>
                <a:pt x="10800" y="21600"/>
              </a:cubicBezTo>
              <a:cubicBezTo>
                <a:pt x="16764" y="21600"/>
                <a:pt x="21600" y="16764"/>
                <a:pt x="2160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endParaRPr lang="en-GB" sz="1000" b="0" i="0" strike="noStrike">
            <a:solidFill>
              <a:srgbClr val="000000"/>
            </a:solidFill>
            <a:latin typeface="Comic Sans MS"/>
          </a:endParaRPr>
        </a:p>
      </xdr:txBody>
    </xdr:sp>
    <xdr:clientData/>
  </xdr:twoCellAnchor>
  <xdr:twoCellAnchor>
    <xdr:from>
      <xdr:col>11</xdr:col>
      <xdr:colOff>323850</xdr:colOff>
      <xdr:row>99</xdr:row>
      <xdr:rowOff>276225</xdr:rowOff>
    </xdr:from>
    <xdr:to>
      <xdr:col>12</xdr:col>
      <xdr:colOff>190500</xdr:colOff>
      <xdr:row>101</xdr:row>
      <xdr:rowOff>228600</xdr:rowOff>
    </xdr:to>
    <xdr:sp macro="" textlink="">
      <xdr:nvSpPr>
        <xdr:cNvPr id="30098" name="Text Box 402"/>
        <xdr:cNvSpPr txBox="1">
          <a:spLocks noChangeArrowheads="1"/>
        </xdr:cNvSpPr>
      </xdr:nvSpPr>
      <xdr:spPr bwMode="auto">
        <a:xfrm>
          <a:off x="4200525" y="35671125"/>
          <a:ext cx="219075" cy="5810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3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3</xdr:col>
      <xdr:colOff>342900</xdr:colOff>
      <xdr:row>99</xdr:row>
      <xdr:rowOff>257175</xdr:rowOff>
    </xdr:from>
    <xdr:to>
      <xdr:col>4</xdr:col>
      <xdr:colOff>209550</xdr:colOff>
      <xdr:row>101</xdr:row>
      <xdr:rowOff>209550</xdr:rowOff>
    </xdr:to>
    <xdr:sp macro="" textlink="">
      <xdr:nvSpPr>
        <xdr:cNvPr id="30099" name="Text Box 403"/>
        <xdr:cNvSpPr txBox="1">
          <a:spLocks noChangeArrowheads="1"/>
        </xdr:cNvSpPr>
      </xdr:nvSpPr>
      <xdr:spPr bwMode="auto">
        <a:xfrm>
          <a:off x="1400175" y="48177450"/>
          <a:ext cx="219075" cy="5810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3</xdr:col>
      <xdr:colOff>123825</xdr:colOff>
      <xdr:row>99</xdr:row>
      <xdr:rowOff>295275</xdr:rowOff>
    </xdr:from>
    <xdr:to>
      <xdr:col>3</xdr:col>
      <xdr:colOff>342900</xdr:colOff>
      <xdr:row>101</xdr:row>
      <xdr:rowOff>133350</xdr:rowOff>
    </xdr:to>
    <xdr:sp macro="" textlink="">
      <xdr:nvSpPr>
        <xdr:cNvPr id="30100" name="Text Box 404"/>
        <xdr:cNvSpPr txBox="1">
          <a:spLocks noChangeArrowheads="1"/>
        </xdr:cNvSpPr>
      </xdr:nvSpPr>
      <xdr:spPr bwMode="auto">
        <a:xfrm>
          <a:off x="1181100" y="48215550"/>
          <a:ext cx="219075" cy="4667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1800" b="1" i="0" strike="noStrike">
              <a:solidFill>
                <a:srgbClr val="000000"/>
              </a:solidFill>
              <a:latin typeface="Comic Sans MS"/>
            </a:rPr>
            <a:t>1</a:t>
          </a:r>
        </a:p>
      </xdr:txBody>
    </xdr:sp>
    <xdr:clientData/>
  </xdr:twoCellAnchor>
  <xdr:twoCellAnchor>
    <xdr:from>
      <xdr:col>7</xdr:col>
      <xdr:colOff>76200</xdr:colOff>
      <xdr:row>110</xdr:row>
      <xdr:rowOff>38100</xdr:rowOff>
    </xdr:from>
    <xdr:to>
      <xdr:col>7</xdr:col>
      <xdr:colOff>314325</xdr:colOff>
      <xdr:row>111</xdr:row>
      <xdr:rowOff>266700</xdr:rowOff>
    </xdr:to>
    <xdr:sp macro="" textlink="">
      <xdr:nvSpPr>
        <xdr:cNvPr id="30101" name="Text Box 405"/>
        <xdr:cNvSpPr txBox="1">
          <a:spLocks noChangeArrowheads="1"/>
        </xdr:cNvSpPr>
      </xdr:nvSpPr>
      <xdr:spPr bwMode="auto">
        <a:xfrm>
          <a:off x="2543175" y="38976300"/>
          <a:ext cx="238125" cy="5429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FF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74</xdr:row>
      <xdr:rowOff>104775</xdr:rowOff>
    </xdr:from>
    <xdr:to>
      <xdr:col>2</xdr:col>
      <xdr:colOff>238125</xdr:colOff>
      <xdr:row>75</xdr:row>
      <xdr:rowOff>304800</xdr:rowOff>
    </xdr:to>
    <xdr:sp macro="" textlink="">
      <xdr:nvSpPr>
        <xdr:cNvPr id="30102" name="Text Box 406"/>
        <xdr:cNvSpPr txBox="1">
          <a:spLocks noChangeArrowheads="1"/>
        </xdr:cNvSpPr>
      </xdr:nvSpPr>
      <xdr:spPr bwMode="auto">
        <a:xfrm>
          <a:off x="723900" y="2749867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74</xdr:row>
      <xdr:rowOff>104775</xdr:rowOff>
    </xdr:from>
    <xdr:to>
      <xdr:col>8</xdr:col>
      <xdr:colOff>238125</xdr:colOff>
      <xdr:row>75</xdr:row>
      <xdr:rowOff>295275</xdr:rowOff>
    </xdr:to>
    <xdr:sp macro="" textlink="">
      <xdr:nvSpPr>
        <xdr:cNvPr id="30103" name="Text Box 407"/>
        <xdr:cNvSpPr txBox="1">
          <a:spLocks noChangeArrowheads="1"/>
        </xdr:cNvSpPr>
      </xdr:nvSpPr>
      <xdr:spPr bwMode="auto">
        <a:xfrm>
          <a:off x="2838450" y="27498675"/>
          <a:ext cx="219075" cy="504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74</xdr:row>
      <xdr:rowOff>104775</xdr:rowOff>
    </xdr:from>
    <xdr:to>
      <xdr:col>14</xdr:col>
      <xdr:colOff>238125</xdr:colOff>
      <xdr:row>75</xdr:row>
      <xdr:rowOff>285750</xdr:rowOff>
    </xdr:to>
    <xdr:sp macro="" textlink="">
      <xdr:nvSpPr>
        <xdr:cNvPr id="30104" name="Text Box 408"/>
        <xdr:cNvSpPr txBox="1">
          <a:spLocks noChangeArrowheads="1"/>
        </xdr:cNvSpPr>
      </xdr:nvSpPr>
      <xdr:spPr bwMode="auto">
        <a:xfrm>
          <a:off x="4953000" y="27498675"/>
          <a:ext cx="219075" cy="4953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77</xdr:row>
      <xdr:rowOff>104775</xdr:rowOff>
    </xdr:from>
    <xdr:to>
      <xdr:col>2</xdr:col>
      <xdr:colOff>238125</xdr:colOff>
      <xdr:row>78</xdr:row>
      <xdr:rowOff>304800</xdr:rowOff>
    </xdr:to>
    <xdr:sp macro="" textlink="">
      <xdr:nvSpPr>
        <xdr:cNvPr id="30105" name="Text Box 409"/>
        <xdr:cNvSpPr txBox="1">
          <a:spLocks noChangeArrowheads="1"/>
        </xdr:cNvSpPr>
      </xdr:nvSpPr>
      <xdr:spPr bwMode="auto">
        <a:xfrm>
          <a:off x="723900" y="282892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77</xdr:row>
      <xdr:rowOff>104775</xdr:rowOff>
    </xdr:from>
    <xdr:to>
      <xdr:col>8</xdr:col>
      <xdr:colOff>238125</xdr:colOff>
      <xdr:row>78</xdr:row>
      <xdr:rowOff>295275</xdr:rowOff>
    </xdr:to>
    <xdr:sp macro="" textlink="">
      <xdr:nvSpPr>
        <xdr:cNvPr id="30106" name="Text Box 410"/>
        <xdr:cNvSpPr txBox="1">
          <a:spLocks noChangeArrowheads="1"/>
        </xdr:cNvSpPr>
      </xdr:nvSpPr>
      <xdr:spPr bwMode="auto">
        <a:xfrm>
          <a:off x="2838450" y="28289250"/>
          <a:ext cx="219075" cy="504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77</xdr:row>
      <xdr:rowOff>104775</xdr:rowOff>
    </xdr:from>
    <xdr:to>
      <xdr:col>14</xdr:col>
      <xdr:colOff>238125</xdr:colOff>
      <xdr:row>78</xdr:row>
      <xdr:rowOff>285750</xdr:rowOff>
    </xdr:to>
    <xdr:sp macro="" textlink="">
      <xdr:nvSpPr>
        <xdr:cNvPr id="30107" name="Text Box 411"/>
        <xdr:cNvSpPr txBox="1">
          <a:spLocks noChangeArrowheads="1"/>
        </xdr:cNvSpPr>
      </xdr:nvSpPr>
      <xdr:spPr bwMode="auto">
        <a:xfrm>
          <a:off x="4953000" y="28289250"/>
          <a:ext cx="219075" cy="4953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5</xdr:col>
      <xdr:colOff>238125</xdr:colOff>
      <xdr:row>112</xdr:row>
      <xdr:rowOff>295275</xdr:rowOff>
    </xdr:from>
    <xdr:to>
      <xdr:col>7</xdr:col>
      <xdr:colOff>76200</xdr:colOff>
      <xdr:row>112</xdr:row>
      <xdr:rowOff>790575</xdr:rowOff>
    </xdr:to>
    <xdr:sp macro="" textlink="">
      <xdr:nvSpPr>
        <xdr:cNvPr id="30123" name="AutoShape 427"/>
        <xdr:cNvSpPr>
          <a:spLocks noChangeArrowheads="1"/>
        </xdr:cNvSpPr>
      </xdr:nvSpPr>
      <xdr:spPr bwMode="auto">
        <a:xfrm>
          <a:off x="2000250" y="39862125"/>
          <a:ext cx="542925" cy="49530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0</xdr:col>
      <xdr:colOff>95250</xdr:colOff>
      <xdr:row>112</xdr:row>
      <xdr:rowOff>266700</xdr:rowOff>
    </xdr:from>
    <xdr:to>
      <xdr:col>1</xdr:col>
      <xdr:colOff>304800</xdr:colOff>
      <xdr:row>112</xdr:row>
      <xdr:rowOff>781050</xdr:rowOff>
    </xdr:to>
    <xdr:sp macro="" textlink="">
      <xdr:nvSpPr>
        <xdr:cNvPr id="30128" name="Oval 432"/>
        <xdr:cNvSpPr>
          <a:spLocks noChangeArrowheads="1"/>
        </xdr:cNvSpPr>
      </xdr:nvSpPr>
      <xdr:spPr bwMode="auto">
        <a:xfrm>
          <a:off x="95250" y="39833550"/>
          <a:ext cx="561975" cy="514350"/>
        </a:xfrm>
        <a:prstGeom prst="ellipse">
          <a:avLst/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l-GR" sz="600" b="0" i="0" strike="noStrike">
              <a:solidFill>
                <a:srgbClr val="000000"/>
              </a:solidFill>
              <a:latin typeface="Comic Sans MS"/>
            </a:rPr>
            <a:t>1 ακέραι</a:t>
          </a:r>
          <a:r>
            <a:rPr lang="el-GR" sz="700" b="0" i="0" strike="noStrike">
              <a:solidFill>
                <a:srgbClr val="000000"/>
              </a:solidFill>
              <a:latin typeface="Comic Sans MS"/>
            </a:rPr>
            <a:t>α μονάδα</a:t>
          </a:r>
        </a:p>
      </xdr:txBody>
    </xdr:sp>
    <xdr:clientData/>
  </xdr:twoCellAnchor>
  <xdr:twoCellAnchor>
    <xdr:from>
      <xdr:col>7</xdr:col>
      <xdr:colOff>104775</xdr:colOff>
      <xdr:row>112</xdr:row>
      <xdr:rowOff>342900</xdr:rowOff>
    </xdr:from>
    <xdr:to>
      <xdr:col>7</xdr:col>
      <xdr:colOff>342900</xdr:colOff>
      <xdr:row>112</xdr:row>
      <xdr:rowOff>885825</xdr:rowOff>
    </xdr:to>
    <xdr:sp macro="" textlink="">
      <xdr:nvSpPr>
        <xdr:cNvPr id="30129" name="Text Box 433"/>
        <xdr:cNvSpPr txBox="1">
          <a:spLocks noChangeArrowheads="1"/>
        </xdr:cNvSpPr>
      </xdr:nvSpPr>
      <xdr:spPr bwMode="auto">
        <a:xfrm>
          <a:off x="2571750" y="39909750"/>
          <a:ext cx="238125" cy="5429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FF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114300</xdr:colOff>
      <xdr:row>112</xdr:row>
      <xdr:rowOff>276225</xdr:rowOff>
    </xdr:from>
    <xdr:to>
      <xdr:col>9</xdr:col>
      <xdr:colOff>304800</xdr:colOff>
      <xdr:row>112</xdr:row>
      <xdr:rowOff>771525</xdr:rowOff>
    </xdr:to>
    <xdr:sp macro="" textlink="">
      <xdr:nvSpPr>
        <xdr:cNvPr id="30130" name="AutoShape 434"/>
        <xdr:cNvSpPr>
          <a:spLocks noChangeArrowheads="1"/>
        </xdr:cNvSpPr>
      </xdr:nvSpPr>
      <xdr:spPr bwMode="auto">
        <a:xfrm>
          <a:off x="2933700" y="39843075"/>
          <a:ext cx="542925" cy="49530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13</xdr:col>
      <xdr:colOff>295275</xdr:colOff>
      <xdr:row>112</xdr:row>
      <xdr:rowOff>276225</xdr:rowOff>
    </xdr:from>
    <xdr:to>
      <xdr:col>15</xdr:col>
      <xdr:colOff>133350</xdr:colOff>
      <xdr:row>112</xdr:row>
      <xdr:rowOff>771525</xdr:rowOff>
    </xdr:to>
    <xdr:sp macro="" textlink="">
      <xdr:nvSpPr>
        <xdr:cNvPr id="30131" name="AutoShape 435"/>
        <xdr:cNvSpPr>
          <a:spLocks noChangeArrowheads="1"/>
        </xdr:cNvSpPr>
      </xdr:nvSpPr>
      <xdr:spPr bwMode="auto">
        <a:xfrm>
          <a:off x="4876800" y="39843075"/>
          <a:ext cx="542925" cy="49530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12</xdr:col>
      <xdr:colOff>19050</xdr:colOff>
      <xdr:row>112</xdr:row>
      <xdr:rowOff>276225</xdr:rowOff>
    </xdr:from>
    <xdr:to>
      <xdr:col>13</xdr:col>
      <xdr:colOff>209550</xdr:colOff>
      <xdr:row>112</xdr:row>
      <xdr:rowOff>771525</xdr:rowOff>
    </xdr:to>
    <xdr:sp macro="" textlink="">
      <xdr:nvSpPr>
        <xdr:cNvPr id="30132" name="AutoShape 436"/>
        <xdr:cNvSpPr>
          <a:spLocks noChangeArrowheads="1"/>
        </xdr:cNvSpPr>
      </xdr:nvSpPr>
      <xdr:spPr bwMode="auto">
        <a:xfrm>
          <a:off x="4248150" y="39843075"/>
          <a:ext cx="542925" cy="49530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10</xdr:col>
      <xdr:colOff>66675</xdr:colOff>
      <xdr:row>112</xdr:row>
      <xdr:rowOff>276225</xdr:rowOff>
    </xdr:from>
    <xdr:to>
      <xdr:col>11</xdr:col>
      <xdr:colOff>257175</xdr:colOff>
      <xdr:row>112</xdr:row>
      <xdr:rowOff>771525</xdr:rowOff>
    </xdr:to>
    <xdr:sp macro="" textlink="">
      <xdr:nvSpPr>
        <xdr:cNvPr id="30133" name="AutoShape 437"/>
        <xdr:cNvSpPr>
          <a:spLocks noChangeArrowheads="1"/>
        </xdr:cNvSpPr>
      </xdr:nvSpPr>
      <xdr:spPr bwMode="auto">
        <a:xfrm>
          <a:off x="3590925" y="39843075"/>
          <a:ext cx="542925" cy="49530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8</xdr:col>
      <xdr:colOff>114300</xdr:colOff>
      <xdr:row>112</xdr:row>
      <xdr:rowOff>314325</xdr:rowOff>
    </xdr:from>
    <xdr:to>
      <xdr:col>9</xdr:col>
      <xdr:colOff>304800</xdr:colOff>
      <xdr:row>112</xdr:row>
      <xdr:rowOff>828675</xdr:rowOff>
    </xdr:to>
    <xdr:sp macro="" textlink="">
      <xdr:nvSpPr>
        <xdr:cNvPr id="30137" name="AutoShape 441"/>
        <xdr:cNvSpPr>
          <a:spLocks noChangeArrowheads="1"/>
        </xdr:cNvSpPr>
      </xdr:nvSpPr>
      <xdr:spPr bwMode="auto">
        <a:xfrm flipV="1">
          <a:off x="2933700" y="39881175"/>
          <a:ext cx="542925" cy="51435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10</xdr:col>
      <xdr:colOff>76200</xdr:colOff>
      <xdr:row>112</xdr:row>
      <xdr:rowOff>314325</xdr:rowOff>
    </xdr:from>
    <xdr:to>
      <xdr:col>11</xdr:col>
      <xdr:colOff>266700</xdr:colOff>
      <xdr:row>112</xdr:row>
      <xdr:rowOff>828675</xdr:rowOff>
    </xdr:to>
    <xdr:sp macro="" textlink="">
      <xdr:nvSpPr>
        <xdr:cNvPr id="30138" name="AutoShape 442"/>
        <xdr:cNvSpPr>
          <a:spLocks noChangeArrowheads="1"/>
        </xdr:cNvSpPr>
      </xdr:nvSpPr>
      <xdr:spPr bwMode="auto">
        <a:xfrm flipV="1">
          <a:off x="3600450" y="39881175"/>
          <a:ext cx="542925" cy="51435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12</xdr:col>
      <xdr:colOff>19050</xdr:colOff>
      <xdr:row>112</xdr:row>
      <xdr:rowOff>314325</xdr:rowOff>
    </xdr:from>
    <xdr:to>
      <xdr:col>13</xdr:col>
      <xdr:colOff>209550</xdr:colOff>
      <xdr:row>112</xdr:row>
      <xdr:rowOff>828675</xdr:rowOff>
    </xdr:to>
    <xdr:sp macro="" textlink="">
      <xdr:nvSpPr>
        <xdr:cNvPr id="30139" name="AutoShape 443"/>
        <xdr:cNvSpPr>
          <a:spLocks noChangeArrowheads="1"/>
        </xdr:cNvSpPr>
      </xdr:nvSpPr>
      <xdr:spPr bwMode="auto">
        <a:xfrm flipV="1">
          <a:off x="4248150" y="39881175"/>
          <a:ext cx="542925" cy="51435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2</xdr:col>
      <xdr:colOff>19050</xdr:colOff>
      <xdr:row>112</xdr:row>
      <xdr:rowOff>285750</xdr:rowOff>
    </xdr:from>
    <xdr:to>
      <xdr:col>3</xdr:col>
      <xdr:colOff>228600</xdr:colOff>
      <xdr:row>112</xdr:row>
      <xdr:rowOff>800100</xdr:rowOff>
    </xdr:to>
    <xdr:sp macro="" textlink="">
      <xdr:nvSpPr>
        <xdr:cNvPr id="30140" name="Oval 444"/>
        <xdr:cNvSpPr>
          <a:spLocks noChangeArrowheads="1"/>
        </xdr:cNvSpPr>
      </xdr:nvSpPr>
      <xdr:spPr bwMode="auto">
        <a:xfrm>
          <a:off x="723900" y="39852600"/>
          <a:ext cx="561975" cy="514350"/>
        </a:xfrm>
        <a:prstGeom prst="ellipse">
          <a:avLst/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l-GR" sz="600" b="0" i="0" strike="noStrike">
              <a:solidFill>
                <a:srgbClr val="000000"/>
              </a:solidFill>
              <a:latin typeface="Comic Sans MS"/>
            </a:rPr>
            <a:t>1 ακέραι</a:t>
          </a:r>
          <a:r>
            <a:rPr lang="el-GR" sz="700" b="0" i="0" strike="noStrike">
              <a:solidFill>
                <a:srgbClr val="000000"/>
              </a:solidFill>
              <a:latin typeface="Comic Sans MS"/>
            </a:rPr>
            <a:t>α μονάδα</a:t>
          </a:r>
        </a:p>
      </xdr:txBody>
    </xdr:sp>
    <xdr:clientData/>
  </xdr:twoCellAnchor>
  <xdr:twoCellAnchor>
    <xdr:from>
      <xdr:col>3</xdr:col>
      <xdr:colOff>295275</xdr:colOff>
      <xdr:row>112</xdr:row>
      <xdr:rowOff>266700</xdr:rowOff>
    </xdr:from>
    <xdr:to>
      <xdr:col>5</xdr:col>
      <xdr:colOff>152400</xdr:colOff>
      <xdr:row>112</xdr:row>
      <xdr:rowOff>781050</xdr:rowOff>
    </xdr:to>
    <xdr:sp macro="" textlink="">
      <xdr:nvSpPr>
        <xdr:cNvPr id="30141" name="Oval 445"/>
        <xdr:cNvSpPr>
          <a:spLocks noChangeArrowheads="1"/>
        </xdr:cNvSpPr>
      </xdr:nvSpPr>
      <xdr:spPr bwMode="auto">
        <a:xfrm>
          <a:off x="1352550" y="39833550"/>
          <a:ext cx="561975" cy="514350"/>
        </a:xfrm>
        <a:prstGeom prst="ellipse">
          <a:avLst/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l-GR" sz="600" b="0" i="0" strike="noStrike">
              <a:solidFill>
                <a:srgbClr val="000000"/>
              </a:solidFill>
              <a:latin typeface="Comic Sans MS"/>
            </a:rPr>
            <a:t>1 ακέραι</a:t>
          </a:r>
          <a:r>
            <a:rPr lang="el-GR" sz="700" b="0" i="0" strike="noStrike">
              <a:solidFill>
                <a:srgbClr val="000000"/>
              </a:solidFill>
              <a:latin typeface="Comic Sans MS"/>
            </a:rPr>
            <a:t>α μονάδα</a:t>
          </a:r>
        </a:p>
      </xdr:txBody>
    </xdr:sp>
    <xdr:clientData/>
  </xdr:twoCellAnchor>
  <xdr:twoCellAnchor>
    <xdr:from>
      <xdr:col>10</xdr:col>
      <xdr:colOff>247650</xdr:colOff>
      <xdr:row>70</xdr:row>
      <xdr:rowOff>276225</xdr:rowOff>
    </xdr:from>
    <xdr:to>
      <xdr:col>12</xdr:col>
      <xdr:colOff>85725</xdr:colOff>
      <xdr:row>70</xdr:row>
      <xdr:rowOff>771525</xdr:rowOff>
    </xdr:to>
    <xdr:sp macro="" textlink="">
      <xdr:nvSpPr>
        <xdr:cNvPr id="30142" name="AutoShape 446"/>
        <xdr:cNvSpPr>
          <a:spLocks noChangeArrowheads="1"/>
        </xdr:cNvSpPr>
      </xdr:nvSpPr>
      <xdr:spPr bwMode="auto">
        <a:xfrm>
          <a:off x="3771900" y="25879425"/>
          <a:ext cx="542925" cy="49530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8</xdr:col>
      <xdr:colOff>276225</xdr:colOff>
      <xdr:row>70</xdr:row>
      <xdr:rowOff>257175</xdr:rowOff>
    </xdr:from>
    <xdr:to>
      <xdr:col>10</xdr:col>
      <xdr:colOff>133350</xdr:colOff>
      <xdr:row>70</xdr:row>
      <xdr:rowOff>771525</xdr:rowOff>
    </xdr:to>
    <xdr:sp macro="" textlink="">
      <xdr:nvSpPr>
        <xdr:cNvPr id="30143" name="Oval 447"/>
        <xdr:cNvSpPr>
          <a:spLocks noChangeArrowheads="1"/>
        </xdr:cNvSpPr>
      </xdr:nvSpPr>
      <xdr:spPr bwMode="auto">
        <a:xfrm>
          <a:off x="3095625" y="25860375"/>
          <a:ext cx="561975" cy="51435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l-GR" sz="600" b="0" i="0" strike="noStrike">
              <a:solidFill>
                <a:srgbClr val="000000"/>
              </a:solidFill>
              <a:latin typeface="Comic Sans MS"/>
            </a:rPr>
            <a:t>1 ακέραι</a:t>
          </a:r>
          <a:r>
            <a:rPr lang="el-GR" sz="700" b="0" i="0" strike="noStrike">
              <a:solidFill>
                <a:srgbClr val="000000"/>
              </a:solidFill>
              <a:latin typeface="Comic Sans MS"/>
            </a:rPr>
            <a:t>α μονάδα</a:t>
          </a:r>
        </a:p>
      </xdr:txBody>
    </xdr:sp>
    <xdr:clientData/>
  </xdr:twoCellAnchor>
  <xdr:twoCellAnchor>
    <xdr:from>
      <xdr:col>6</xdr:col>
      <xdr:colOff>19050</xdr:colOff>
      <xdr:row>70</xdr:row>
      <xdr:rowOff>276225</xdr:rowOff>
    </xdr:from>
    <xdr:to>
      <xdr:col>6</xdr:col>
      <xdr:colOff>257175</xdr:colOff>
      <xdr:row>70</xdr:row>
      <xdr:rowOff>819150</xdr:rowOff>
    </xdr:to>
    <xdr:sp macro="" textlink="">
      <xdr:nvSpPr>
        <xdr:cNvPr id="30144" name="Text Box 448"/>
        <xdr:cNvSpPr txBox="1">
          <a:spLocks noChangeArrowheads="1"/>
        </xdr:cNvSpPr>
      </xdr:nvSpPr>
      <xdr:spPr bwMode="auto">
        <a:xfrm>
          <a:off x="2133600" y="25879425"/>
          <a:ext cx="238125" cy="5429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FF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0</xdr:col>
      <xdr:colOff>161925</xdr:colOff>
      <xdr:row>70</xdr:row>
      <xdr:rowOff>276225</xdr:rowOff>
    </xdr:from>
    <xdr:to>
      <xdr:col>2</xdr:col>
      <xdr:colOff>0</xdr:colOff>
      <xdr:row>70</xdr:row>
      <xdr:rowOff>771525</xdr:rowOff>
    </xdr:to>
    <xdr:sp macro="" textlink="">
      <xdr:nvSpPr>
        <xdr:cNvPr id="30145" name="AutoShape 449"/>
        <xdr:cNvSpPr>
          <a:spLocks noChangeArrowheads="1"/>
        </xdr:cNvSpPr>
      </xdr:nvSpPr>
      <xdr:spPr bwMode="auto">
        <a:xfrm>
          <a:off x="161925" y="25879425"/>
          <a:ext cx="542925" cy="49530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4</xdr:col>
      <xdr:colOff>28575</xdr:colOff>
      <xdr:row>70</xdr:row>
      <xdr:rowOff>266700</xdr:rowOff>
    </xdr:from>
    <xdr:to>
      <xdr:col>5</xdr:col>
      <xdr:colOff>219075</xdr:colOff>
      <xdr:row>70</xdr:row>
      <xdr:rowOff>762000</xdr:rowOff>
    </xdr:to>
    <xdr:sp macro="" textlink="">
      <xdr:nvSpPr>
        <xdr:cNvPr id="30147" name="AutoShape 451"/>
        <xdr:cNvSpPr>
          <a:spLocks noChangeArrowheads="1"/>
        </xdr:cNvSpPr>
      </xdr:nvSpPr>
      <xdr:spPr bwMode="auto">
        <a:xfrm>
          <a:off x="1438275" y="25869900"/>
          <a:ext cx="542925" cy="49530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2</xdr:col>
      <xdr:colOff>114300</xdr:colOff>
      <xdr:row>70</xdr:row>
      <xdr:rowOff>266700</xdr:rowOff>
    </xdr:from>
    <xdr:to>
      <xdr:col>3</xdr:col>
      <xdr:colOff>304800</xdr:colOff>
      <xdr:row>70</xdr:row>
      <xdr:rowOff>762000</xdr:rowOff>
    </xdr:to>
    <xdr:sp macro="" textlink="">
      <xdr:nvSpPr>
        <xdr:cNvPr id="30148" name="AutoShape 452"/>
        <xdr:cNvSpPr>
          <a:spLocks noChangeArrowheads="1"/>
        </xdr:cNvSpPr>
      </xdr:nvSpPr>
      <xdr:spPr bwMode="auto">
        <a:xfrm>
          <a:off x="819150" y="25869900"/>
          <a:ext cx="542925" cy="49530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0</xdr:col>
      <xdr:colOff>161925</xdr:colOff>
      <xdr:row>70</xdr:row>
      <xdr:rowOff>323850</xdr:rowOff>
    </xdr:from>
    <xdr:to>
      <xdr:col>2</xdr:col>
      <xdr:colOff>0</xdr:colOff>
      <xdr:row>70</xdr:row>
      <xdr:rowOff>838200</xdr:rowOff>
    </xdr:to>
    <xdr:sp macro="" textlink="">
      <xdr:nvSpPr>
        <xdr:cNvPr id="30149" name="AutoShape 453"/>
        <xdr:cNvSpPr>
          <a:spLocks noChangeArrowheads="1"/>
        </xdr:cNvSpPr>
      </xdr:nvSpPr>
      <xdr:spPr bwMode="auto">
        <a:xfrm flipV="1">
          <a:off x="161925" y="25927050"/>
          <a:ext cx="542925" cy="51435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2</xdr:col>
      <xdr:colOff>114300</xdr:colOff>
      <xdr:row>70</xdr:row>
      <xdr:rowOff>333375</xdr:rowOff>
    </xdr:from>
    <xdr:to>
      <xdr:col>3</xdr:col>
      <xdr:colOff>304800</xdr:colOff>
      <xdr:row>70</xdr:row>
      <xdr:rowOff>847725</xdr:rowOff>
    </xdr:to>
    <xdr:sp macro="" textlink="">
      <xdr:nvSpPr>
        <xdr:cNvPr id="30150" name="AutoShape 454"/>
        <xdr:cNvSpPr>
          <a:spLocks noChangeArrowheads="1"/>
        </xdr:cNvSpPr>
      </xdr:nvSpPr>
      <xdr:spPr bwMode="auto">
        <a:xfrm flipV="1">
          <a:off x="819150" y="25936575"/>
          <a:ext cx="542925" cy="514350"/>
        </a:xfrm>
        <a:custGeom>
          <a:avLst/>
          <a:gdLst>
            <a:gd name="G0" fmla="+- 600 0 0"/>
            <a:gd name="G1" fmla="+- 11796480 0 0"/>
            <a:gd name="G2" fmla="+- 0 0 11796480"/>
            <a:gd name="T0" fmla="*/ 0 256 1"/>
            <a:gd name="T1" fmla="*/ 180 256 1"/>
            <a:gd name="G3" fmla="+- 11796480 T0 T1"/>
            <a:gd name="T2" fmla="*/ 0 256 1"/>
            <a:gd name="T3" fmla="*/ 90 256 1"/>
            <a:gd name="G4" fmla="+- 11796480 T2 T3"/>
            <a:gd name="G5" fmla="*/ G4 2 1"/>
            <a:gd name="T4" fmla="*/ 90 256 1"/>
            <a:gd name="T5" fmla="*/ 0 256 1"/>
            <a:gd name="G6" fmla="+- 11796480 T4 T5"/>
            <a:gd name="G7" fmla="*/ G6 2 1"/>
            <a:gd name="G8" fmla="abs 11796480"/>
            <a:gd name="T6" fmla="*/ 0 256 1"/>
            <a:gd name="T7" fmla="*/ 90 256 1"/>
            <a:gd name="G9" fmla="+- G8 T6 T7"/>
            <a:gd name="G10" fmla="?: G9 G7 G5"/>
            <a:gd name="T8" fmla="*/ 0 256 1"/>
            <a:gd name="T9" fmla="*/ 360 256 1"/>
            <a:gd name="G11" fmla="+- G10 T8 T9"/>
            <a:gd name="G12" fmla="?: G10 G11 G10"/>
            <a:gd name="T10" fmla="*/ 0 256 1"/>
            <a:gd name="T11" fmla="*/ 360 256 1"/>
            <a:gd name="G13" fmla="+- G12 T10 T11"/>
            <a:gd name="G14" fmla="?: G12 G13 G12"/>
            <a:gd name="G15" fmla="+- 0 0 G14"/>
            <a:gd name="G16" fmla="+- 10800 0 0"/>
            <a:gd name="G17" fmla="+- 10800 0 600"/>
            <a:gd name="G18" fmla="*/ 600 1 2"/>
            <a:gd name="G19" fmla="+- G18 5400 0"/>
            <a:gd name="G20" fmla="cos G19 11796480"/>
            <a:gd name="G21" fmla="sin G19 11796480"/>
            <a:gd name="G22" fmla="+- G20 10800 0"/>
            <a:gd name="G23" fmla="+- G21 10800 0"/>
            <a:gd name="G24" fmla="+- 10800 0 G20"/>
            <a:gd name="G25" fmla="+- 600 10800 0"/>
            <a:gd name="G26" fmla="?: G9 G17 G25"/>
            <a:gd name="G27" fmla="?: G9 0 21600"/>
            <a:gd name="G28" fmla="cos 10800 11796480"/>
            <a:gd name="G29" fmla="sin 10800 11796480"/>
            <a:gd name="G30" fmla="sin 600 11796480"/>
            <a:gd name="G31" fmla="+- G28 10800 0"/>
            <a:gd name="G32" fmla="+- G29 10800 0"/>
            <a:gd name="G33" fmla="+- G30 10800 0"/>
            <a:gd name="G34" fmla="?: G4 0 G31"/>
            <a:gd name="G35" fmla="?: 11796480 G34 0"/>
            <a:gd name="G36" fmla="?: G6 G35 G31"/>
            <a:gd name="G37" fmla="+- 21600 0 G36"/>
            <a:gd name="G38" fmla="?: G4 0 G33"/>
            <a:gd name="G39" fmla="?: 11796480 G38 G32"/>
            <a:gd name="G40" fmla="?: G6 G39 0"/>
            <a:gd name="G41" fmla="?: G4 G32 21600"/>
            <a:gd name="G42" fmla="?: G6 G41 G33"/>
            <a:gd name="T12" fmla="*/ 10800 w 21600"/>
            <a:gd name="T13" fmla="*/ 0 h 21600"/>
            <a:gd name="T14" fmla="*/ 5100 w 21600"/>
            <a:gd name="T15" fmla="*/ 10800 h 21600"/>
            <a:gd name="T16" fmla="*/ 10800 w 21600"/>
            <a:gd name="T17" fmla="*/ 10200 h 21600"/>
            <a:gd name="T18" fmla="*/ 16500 w 21600"/>
            <a:gd name="T19" fmla="*/ 10800 h 21600"/>
            <a:gd name="T20" fmla="*/ G36 w 21600"/>
            <a:gd name="T21" fmla="*/ G40 h 21600"/>
            <a:gd name="T22" fmla="*/ G37 w 21600"/>
            <a:gd name="T23" fmla="*/ G42 h 21600"/>
          </a:gdLst>
          <a:ahLst/>
          <a:cxnLst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T20" t="T21" r="T22" b="T23"/>
          <a:pathLst>
            <a:path w="21600" h="21600">
              <a:moveTo>
                <a:pt x="10200" y="10800"/>
              </a:moveTo>
              <a:cubicBezTo>
                <a:pt x="10200" y="10468"/>
                <a:pt x="10468" y="10200"/>
                <a:pt x="10800" y="10200"/>
              </a:cubicBezTo>
              <a:cubicBezTo>
                <a:pt x="11131" y="10199"/>
                <a:pt x="11399" y="10468"/>
                <a:pt x="11400" y="10799"/>
              </a:cubicBezTo>
              <a:lnTo>
                <a:pt x="21600" y="10800"/>
              </a:lnTo>
              <a:cubicBezTo>
                <a:pt x="21600" y="4835"/>
                <a:pt x="16764" y="0"/>
                <a:pt x="10800" y="0"/>
              </a:cubicBezTo>
              <a:cubicBezTo>
                <a:pt x="4835" y="0"/>
                <a:pt x="0" y="4835"/>
                <a:pt x="0" y="10800"/>
              </a:cubicBez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27432" bIns="32004" anchor="ctr" upright="1"/>
        <a:lstStyle/>
        <a:p>
          <a:pPr algn="ctr" rtl="0">
            <a:defRPr sz="1000"/>
          </a:pPr>
          <a:r>
            <a:rPr lang="en-GB" sz="1000" b="0" i="0" strike="noStrike">
              <a:solidFill>
                <a:srgbClr val="000000"/>
              </a:solidFill>
              <a:latin typeface="Comic Sans MS"/>
            </a:rPr>
            <a:t>1/2</a:t>
          </a:r>
        </a:p>
      </xdr:txBody>
    </xdr:sp>
    <xdr:clientData/>
  </xdr:twoCellAnchor>
  <xdr:twoCellAnchor>
    <xdr:from>
      <xdr:col>6</xdr:col>
      <xdr:colOff>323850</xdr:colOff>
      <xdr:row>70</xdr:row>
      <xdr:rowOff>266700</xdr:rowOff>
    </xdr:from>
    <xdr:to>
      <xdr:col>8</xdr:col>
      <xdr:colOff>180975</xdr:colOff>
      <xdr:row>70</xdr:row>
      <xdr:rowOff>781050</xdr:rowOff>
    </xdr:to>
    <xdr:sp macro="" textlink="">
      <xdr:nvSpPr>
        <xdr:cNvPr id="30152" name="Oval 456"/>
        <xdr:cNvSpPr>
          <a:spLocks noChangeArrowheads="1"/>
        </xdr:cNvSpPr>
      </xdr:nvSpPr>
      <xdr:spPr bwMode="auto">
        <a:xfrm>
          <a:off x="2438400" y="25869900"/>
          <a:ext cx="561975" cy="514350"/>
        </a:xfrm>
        <a:prstGeom prst="ellipse">
          <a:avLst/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l-GR" sz="600" b="0" i="0" strike="noStrike">
              <a:solidFill>
                <a:srgbClr val="000000"/>
              </a:solidFill>
              <a:latin typeface="Comic Sans MS"/>
            </a:rPr>
            <a:t>1 ακέραι</a:t>
          </a:r>
          <a:r>
            <a:rPr lang="el-GR" sz="700" b="0" i="0" strike="noStrike">
              <a:solidFill>
                <a:srgbClr val="000000"/>
              </a:solidFill>
              <a:latin typeface="Comic Sans MS"/>
            </a:rPr>
            <a:t>α μονάδα</a:t>
          </a:r>
        </a:p>
      </xdr:txBody>
    </xdr:sp>
    <xdr:clientData/>
  </xdr:twoCellAnchor>
  <xdr:twoCellAnchor>
    <xdr:from>
      <xdr:col>3</xdr:col>
      <xdr:colOff>47625</xdr:colOff>
      <xdr:row>120</xdr:row>
      <xdr:rowOff>38100</xdr:rowOff>
    </xdr:from>
    <xdr:to>
      <xdr:col>3</xdr:col>
      <xdr:colOff>266700</xdr:colOff>
      <xdr:row>121</xdr:row>
      <xdr:rowOff>238125</xdr:rowOff>
    </xdr:to>
    <xdr:sp macro="" textlink="">
      <xdr:nvSpPr>
        <xdr:cNvPr id="30154" name="Text Box 458"/>
        <xdr:cNvSpPr txBox="1">
          <a:spLocks noChangeArrowheads="1"/>
        </xdr:cNvSpPr>
      </xdr:nvSpPr>
      <xdr:spPr bwMode="auto">
        <a:xfrm>
          <a:off x="1104900" y="425005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47625</xdr:colOff>
      <xdr:row>117</xdr:row>
      <xdr:rowOff>38100</xdr:rowOff>
    </xdr:from>
    <xdr:to>
      <xdr:col>9</xdr:col>
      <xdr:colOff>266700</xdr:colOff>
      <xdr:row>118</xdr:row>
      <xdr:rowOff>238125</xdr:rowOff>
    </xdr:to>
    <xdr:sp macro="" textlink="">
      <xdr:nvSpPr>
        <xdr:cNvPr id="30156" name="Text Box 460"/>
        <xdr:cNvSpPr txBox="1">
          <a:spLocks noChangeArrowheads="1"/>
        </xdr:cNvSpPr>
      </xdr:nvSpPr>
      <xdr:spPr bwMode="auto">
        <a:xfrm>
          <a:off x="3219450" y="4170997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47625</xdr:colOff>
      <xdr:row>117</xdr:row>
      <xdr:rowOff>38100</xdr:rowOff>
    </xdr:from>
    <xdr:to>
      <xdr:col>15</xdr:col>
      <xdr:colOff>266700</xdr:colOff>
      <xdr:row>118</xdr:row>
      <xdr:rowOff>238125</xdr:rowOff>
    </xdr:to>
    <xdr:sp macro="" textlink="">
      <xdr:nvSpPr>
        <xdr:cNvPr id="30158" name="Text Box 462"/>
        <xdr:cNvSpPr txBox="1">
          <a:spLocks noChangeArrowheads="1"/>
        </xdr:cNvSpPr>
      </xdr:nvSpPr>
      <xdr:spPr bwMode="auto">
        <a:xfrm>
          <a:off x="5334000" y="4170997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47625</xdr:colOff>
      <xdr:row>120</xdr:row>
      <xdr:rowOff>38100</xdr:rowOff>
    </xdr:from>
    <xdr:to>
      <xdr:col>15</xdr:col>
      <xdr:colOff>266700</xdr:colOff>
      <xdr:row>121</xdr:row>
      <xdr:rowOff>238125</xdr:rowOff>
    </xdr:to>
    <xdr:sp macro="" textlink="">
      <xdr:nvSpPr>
        <xdr:cNvPr id="30160" name="Text Box 464"/>
        <xdr:cNvSpPr txBox="1">
          <a:spLocks noChangeArrowheads="1"/>
        </xdr:cNvSpPr>
      </xdr:nvSpPr>
      <xdr:spPr bwMode="auto">
        <a:xfrm>
          <a:off x="5334000" y="425005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47625</xdr:colOff>
      <xdr:row>120</xdr:row>
      <xdr:rowOff>38100</xdr:rowOff>
    </xdr:from>
    <xdr:to>
      <xdr:col>9</xdr:col>
      <xdr:colOff>266700</xdr:colOff>
      <xdr:row>121</xdr:row>
      <xdr:rowOff>238125</xdr:rowOff>
    </xdr:to>
    <xdr:sp macro="" textlink="">
      <xdr:nvSpPr>
        <xdr:cNvPr id="30162" name="Text Box 466"/>
        <xdr:cNvSpPr txBox="1">
          <a:spLocks noChangeArrowheads="1"/>
        </xdr:cNvSpPr>
      </xdr:nvSpPr>
      <xdr:spPr bwMode="auto">
        <a:xfrm>
          <a:off x="3219450" y="425005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127</xdr:row>
      <xdr:rowOff>104775</xdr:rowOff>
    </xdr:from>
    <xdr:to>
      <xdr:col>2</xdr:col>
      <xdr:colOff>238125</xdr:colOff>
      <xdr:row>128</xdr:row>
      <xdr:rowOff>304800</xdr:rowOff>
    </xdr:to>
    <xdr:sp macro="" textlink="">
      <xdr:nvSpPr>
        <xdr:cNvPr id="30170" name="Text Box 474"/>
        <xdr:cNvSpPr txBox="1">
          <a:spLocks noChangeArrowheads="1"/>
        </xdr:cNvSpPr>
      </xdr:nvSpPr>
      <xdr:spPr bwMode="auto">
        <a:xfrm>
          <a:off x="723900" y="4499610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127</xdr:row>
      <xdr:rowOff>104775</xdr:rowOff>
    </xdr:from>
    <xdr:to>
      <xdr:col>8</xdr:col>
      <xdr:colOff>238125</xdr:colOff>
      <xdr:row>128</xdr:row>
      <xdr:rowOff>295275</xdr:rowOff>
    </xdr:to>
    <xdr:sp macro="" textlink="">
      <xdr:nvSpPr>
        <xdr:cNvPr id="30171" name="Text Box 475"/>
        <xdr:cNvSpPr txBox="1">
          <a:spLocks noChangeArrowheads="1"/>
        </xdr:cNvSpPr>
      </xdr:nvSpPr>
      <xdr:spPr bwMode="auto">
        <a:xfrm>
          <a:off x="2838450" y="44996100"/>
          <a:ext cx="219075" cy="504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127</xdr:row>
      <xdr:rowOff>104775</xdr:rowOff>
    </xdr:from>
    <xdr:to>
      <xdr:col>14</xdr:col>
      <xdr:colOff>238125</xdr:colOff>
      <xdr:row>128</xdr:row>
      <xdr:rowOff>285750</xdr:rowOff>
    </xdr:to>
    <xdr:sp macro="" textlink="">
      <xdr:nvSpPr>
        <xdr:cNvPr id="30172" name="Text Box 476"/>
        <xdr:cNvSpPr txBox="1">
          <a:spLocks noChangeArrowheads="1"/>
        </xdr:cNvSpPr>
      </xdr:nvSpPr>
      <xdr:spPr bwMode="auto">
        <a:xfrm>
          <a:off x="4953000" y="44996100"/>
          <a:ext cx="219075" cy="4953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130</xdr:row>
      <xdr:rowOff>104775</xdr:rowOff>
    </xdr:from>
    <xdr:to>
      <xdr:col>2</xdr:col>
      <xdr:colOff>238125</xdr:colOff>
      <xdr:row>131</xdr:row>
      <xdr:rowOff>304800</xdr:rowOff>
    </xdr:to>
    <xdr:sp macro="" textlink="">
      <xdr:nvSpPr>
        <xdr:cNvPr id="30173" name="Text Box 477"/>
        <xdr:cNvSpPr txBox="1">
          <a:spLocks noChangeArrowheads="1"/>
        </xdr:cNvSpPr>
      </xdr:nvSpPr>
      <xdr:spPr bwMode="auto">
        <a:xfrm>
          <a:off x="723900" y="4578667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130</xdr:row>
      <xdr:rowOff>104775</xdr:rowOff>
    </xdr:from>
    <xdr:to>
      <xdr:col>8</xdr:col>
      <xdr:colOff>238125</xdr:colOff>
      <xdr:row>131</xdr:row>
      <xdr:rowOff>295275</xdr:rowOff>
    </xdr:to>
    <xdr:sp macro="" textlink="">
      <xdr:nvSpPr>
        <xdr:cNvPr id="30174" name="Text Box 478"/>
        <xdr:cNvSpPr txBox="1">
          <a:spLocks noChangeArrowheads="1"/>
        </xdr:cNvSpPr>
      </xdr:nvSpPr>
      <xdr:spPr bwMode="auto">
        <a:xfrm>
          <a:off x="2838450" y="45786675"/>
          <a:ext cx="219075" cy="504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130</xdr:row>
      <xdr:rowOff>104775</xdr:rowOff>
    </xdr:from>
    <xdr:to>
      <xdr:col>14</xdr:col>
      <xdr:colOff>238125</xdr:colOff>
      <xdr:row>131</xdr:row>
      <xdr:rowOff>285750</xdr:rowOff>
    </xdr:to>
    <xdr:sp macro="" textlink="">
      <xdr:nvSpPr>
        <xdr:cNvPr id="30175" name="Text Box 479"/>
        <xdr:cNvSpPr txBox="1">
          <a:spLocks noChangeArrowheads="1"/>
        </xdr:cNvSpPr>
      </xdr:nvSpPr>
      <xdr:spPr bwMode="auto">
        <a:xfrm>
          <a:off x="4953000" y="45786675"/>
          <a:ext cx="219075" cy="4953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133</xdr:row>
      <xdr:rowOff>104775</xdr:rowOff>
    </xdr:from>
    <xdr:to>
      <xdr:col>2</xdr:col>
      <xdr:colOff>238125</xdr:colOff>
      <xdr:row>134</xdr:row>
      <xdr:rowOff>304800</xdr:rowOff>
    </xdr:to>
    <xdr:sp macro="" textlink="">
      <xdr:nvSpPr>
        <xdr:cNvPr id="30188" name="Text Box 492"/>
        <xdr:cNvSpPr txBox="1">
          <a:spLocks noChangeArrowheads="1"/>
        </xdr:cNvSpPr>
      </xdr:nvSpPr>
      <xdr:spPr bwMode="auto">
        <a:xfrm>
          <a:off x="723900" y="465772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133</xdr:row>
      <xdr:rowOff>104775</xdr:rowOff>
    </xdr:from>
    <xdr:to>
      <xdr:col>8</xdr:col>
      <xdr:colOff>238125</xdr:colOff>
      <xdr:row>134</xdr:row>
      <xdr:rowOff>295275</xdr:rowOff>
    </xdr:to>
    <xdr:sp macro="" textlink="">
      <xdr:nvSpPr>
        <xdr:cNvPr id="30189" name="Text Box 493"/>
        <xdr:cNvSpPr txBox="1">
          <a:spLocks noChangeArrowheads="1"/>
        </xdr:cNvSpPr>
      </xdr:nvSpPr>
      <xdr:spPr bwMode="auto">
        <a:xfrm>
          <a:off x="2838450" y="46577250"/>
          <a:ext cx="219075" cy="504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133</xdr:row>
      <xdr:rowOff>104775</xdr:rowOff>
    </xdr:from>
    <xdr:to>
      <xdr:col>14</xdr:col>
      <xdr:colOff>238125</xdr:colOff>
      <xdr:row>134</xdr:row>
      <xdr:rowOff>285750</xdr:rowOff>
    </xdr:to>
    <xdr:sp macro="" textlink="">
      <xdr:nvSpPr>
        <xdr:cNvPr id="30190" name="Text Box 494"/>
        <xdr:cNvSpPr txBox="1">
          <a:spLocks noChangeArrowheads="1"/>
        </xdr:cNvSpPr>
      </xdr:nvSpPr>
      <xdr:spPr bwMode="auto">
        <a:xfrm>
          <a:off x="4953000" y="46577250"/>
          <a:ext cx="219075" cy="4953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136</xdr:row>
      <xdr:rowOff>104775</xdr:rowOff>
    </xdr:from>
    <xdr:to>
      <xdr:col>2</xdr:col>
      <xdr:colOff>238125</xdr:colOff>
      <xdr:row>137</xdr:row>
      <xdr:rowOff>304800</xdr:rowOff>
    </xdr:to>
    <xdr:sp macro="" textlink="">
      <xdr:nvSpPr>
        <xdr:cNvPr id="30191" name="Text Box 495"/>
        <xdr:cNvSpPr txBox="1">
          <a:spLocks noChangeArrowheads="1"/>
        </xdr:cNvSpPr>
      </xdr:nvSpPr>
      <xdr:spPr bwMode="auto">
        <a:xfrm>
          <a:off x="723900" y="473678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136</xdr:row>
      <xdr:rowOff>104775</xdr:rowOff>
    </xdr:from>
    <xdr:to>
      <xdr:col>8</xdr:col>
      <xdr:colOff>238125</xdr:colOff>
      <xdr:row>137</xdr:row>
      <xdr:rowOff>295275</xdr:rowOff>
    </xdr:to>
    <xdr:sp macro="" textlink="">
      <xdr:nvSpPr>
        <xdr:cNvPr id="30192" name="Text Box 496"/>
        <xdr:cNvSpPr txBox="1">
          <a:spLocks noChangeArrowheads="1"/>
        </xdr:cNvSpPr>
      </xdr:nvSpPr>
      <xdr:spPr bwMode="auto">
        <a:xfrm>
          <a:off x="2838450" y="47367825"/>
          <a:ext cx="219075" cy="504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136</xdr:row>
      <xdr:rowOff>104775</xdr:rowOff>
    </xdr:from>
    <xdr:to>
      <xdr:col>14</xdr:col>
      <xdr:colOff>238125</xdr:colOff>
      <xdr:row>137</xdr:row>
      <xdr:rowOff>285750</xdr:rowOff>
    </xdr:to>
    <xdr:sp macro="" textlink="">
      <xdr:nvSpPr>
        <xdr:cNvPr id="30193" name="Text Box 497"/>
        <xdr:cNvSpPr txBox="1">
          <a:spLocks noChangeArrowheads="1"/>
        </xdr:cNvSpPr>
      </xdr:nvSpPr>
      <xdr:spPr bwMode="auto">
        <a:xfrm>
          <a:off x="4953000" y="47367825"/>
          <a:ext cx="219075" cy="4953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139</xdr:row>
      <xdr:rowOff>104775</xdr:rowOff>
    </xdr:from>
    <xdr:to>
      <xdr:col>2</xdr:col>
      <xdr:colOff>238125</xdr:colOff>
      <xdr:row>140</xdr:row>
      <xdr:rowOff>304800</xdr:rowOff>
    </xdr:to>
    <xdr:sp macro="" textlink="">
      <xdr:nvSpPr>
        <xdr:cNvPr id="30206" name="Text Box 510"/>
        <xdr:cNvSpPr txBox="1">
          <a:spLocks noChangeArrowheads="1"/>
        </xdr:cNvSpPr>
      </xdr:nvSpPr>
      <xdr:spPr bwMode="auto">
        <a:xfrm>
          <a:off x="723900" y="4815840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139</xdr:row>
      <xdr:rowOff>104775</xdr:rowOff>
    </xdr:from>
    <xdr:to>
      <xdr:col>8</xdr:col>
      <xdr:colOff>238125</xdr:colOff>
      <xdr:row>140</xdr:row>
      <xdr:rowOff>295275</xdr:rowOff>
    </xdr:to>
    <xdr:sp macro="" textlink="">
      <xdr:nvSpPr>
        <xdr:cNvPr id="30207" name="Text Box 511"/>
        <xdr:cNvSpPr txBox="1">
          <a:spLocks noChangeArrowheads="1"/>
        </xdr:cNvSpPr>
      </xdr:nvSpPr>
      <xdr:spPr bwMode="auto">
        <a:xfrm>
          <a:off x="2838450" y="48158400"/>
          <a:ext cx="219075" cy="504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139</xdr:row>
      <xdr:rowOff>104775</xdr:rowOff>
    </xdr:from>
    <xdr:to>
      <xdr:col>14</xdr:col>
      <xdr:colOff>238125</xdr:colOff>
      <xdr:row>140</xdr:row>
      <xdr:rowOff>285750</xdr:rowOff>
    </xdr:to>
    <xdr:sp macro="" textlink="">
      <xdr:nvSpPr>
        <xdr:cNvPr id="30208" name="Text Box 512"/>
        <xdr:cNvSpPr txBox="1">
          <a:spLocks noChangeArrowheads="1"/>
        </xdr:cNvSpPr>
      </xdr:nvSpPr>
      <xdr:spPr bwMode="auto">
        <a:xfrm>
          <a:off x="4953000" y="48158400"/>
          <a:ext cx="219075" cy="4953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142</xdr:row>
      <xdr:rowOff>104775</xdr:rowOff>
    </xdr:from>
    <xdr:to>
      <xdr:col>2</xdr:col>
      <xdr:colOff>238125</xdr:colOff>
      <xdr:row>143</xdr:row>
      <xdr:rowOff>304800</xdr:rowOff>
    </xdr:to>
    <xdr:sp macro="" textlink="">
      <xdr:nvSpPr>
        <xdr:cNvPr id="30209" name="Text Box 513"/>
        <xdr:cNvSpPr txBox="1">
          <a:spLocks noChangeArrowheads="1"/>
        </xdr:cNvSpPr>
      </xdr:nvSpPr>
      <xdr:spPr bwMode="auto">
        <a:xfrm>
          <a:off x="723900" y="4894897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142</xdr:row>
      <xdr:rowOff>104775</xdr:rowOff>
    </xdr:from>
    <xdr:to>
      <xdr:col>8</xdr:col>
      <xdr:colOff>238125</xdr:colOff>
      <xdr:row>143</xdr:row>
      <xdr:rowOff>295275</xdr:rowOff>
    </xdr:to>
    <xdr:sp macro="" textlink="">
      <xdr:nvSpPr>
        <xdr:cNvPr id="30210" name="Text Box 514"/>
        <xdr:cNvSpPr txBox="1">
          <a:spLocks noChangeArrowheads="1"/>
        </xdr:cNvSpPr>
      </xdr:nvSpPr>
      <xdr:spPr bwMode="auto">
        <a:xfrm>
          <a:off x="2838450" y="48948975"/>
          <a:ext cx="219075" cy="504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142</xdr:row>
      <xdr:rowOff>104775</xdr:rowOff>
    </xdr:from>
    <xdr:to>
      <xdr:col>14</xdr:col>
      <xdr:colOff>238125</xdr:colOff>
      <xdr:row>143</xdr:row>
      <xdr:rowOff>285750</xdr:rowOff>
    </xdr:to>
    <xdr:sp macro="" textlink="">
      <xdr:nvSpPr>
        <xdr:cNvPr id="30211" name="Text Box 515"/>
        <xdr:cNvSpPr txBox="1">
          <a:spLocks noChangeArrowheads="1"/>
        </xdr:cNvSpPr>
      </xdr:nvSpPr>
      <xdr:spPr bwMode="auto">
        <a:xfrm>
          <a:off x="4953000" y="48948975"/>
          <a:ext cx="219075" cy="4953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145</xdr:row>
      <xdr:rowOff>104775</xdr:rowOff>
    </xdr:from>
    <xdr:to>
      <xdr:col>2</xdr:col>
      <xdr:colOff>238125</xdr:colOff>
      <xdr:row>146</xdr:row>
      <xdr:rowOff>304800</xdr:rowOff>
    </xdr:to>
    <xdr:sp macro="" textlink="">
      <xdr:nvSpPr>
        <xdr:cNvPr id="30212" name="Text Box 516"/>
        <xdr:cNvSpPr txBox="1">
          <a:spLocks noChangeArrowheads="1"/>
        </xdr:cNvSpPr>
      </xdr:nvSpPr>
      <xdr:spPr bwMode="auto">
        <a:xfrm>
          <a:off x="723900" y="497395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145</xdr:row>
      <xdr:rowOff>104775</xdr:rowOff>
    </xdr:from>
    <xdr:to>
      <xdr:col>8</xdr:col>
      <xdr:colOff>238125</xdr:colOff>
      <xdr:row>146</xdr:row>
      <xdr:rowOff>295275</xdr:rowOff>
    </xdr:to>
    <xdr:sp macro="" textlink="">
      <xdr:nvSpPr>
        <xdr:cNvPr id="30213" name="Text Box 517"/>
        <xdr:cNvSpPr txBox="1">
          <a:spLocks noChangeArrowheads="1"/>
        </xdr:cNvSpPr>
      </xdr:nvSpPr>
      <xdr:spPr bwMode="auto">
        <a:xfrm>
          <a:off x="2838450" y="49739550"/>
          <a:ext cx="219075" cy="504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145</xdr:row>
      <xdr:rowOff>104775</xdr:rowOff>
    </xdr:from>
    <xdr:to>
      <xdr:col>14</xdr:col>
      <xdr:colOff>238125</xdr:colOff>
      <xdr:row>146</xdr:row>
      <xdr:rowOff>285750</xdr:rowOff>
    </xdr:to>
    <xdr:sp macro="" textlink="">
      <xdr:nvSpPr>
        <xdr:cNvPr id="30214" name="Text Box 518"/>
        <xdr:cNvSpPr txBox="1">
          <a:spLocks noChangeArrowheads="1"/>
        </xdr:cNvSpPr>
      </xdr:nvSpPr>
      <xdr:spPr bwMode="auto">
        <a:xfrm>
          <a:off x="4953000" y="49739550"/>
          <a:ext cx="219075" cy="4953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148</xdr:row>
      <xdr:rowOff>104775</xdr:rowOff>
    </xdr:from>
    <xdr:to>
      <xdr:col>2</xdr:col>
      <xdr:colOff>238125</xdr:colOff>
      <xdr:row>149</xdr:row>
      <xdr:rowOff>304800</xdr:rowOff>
    </xdr:to>
    <xdr:sp macro="" textlink="">
      <xdr:nvSpPr>
        <xdr:cNvPr id="30215" name="Text Box 519"/>
        <xdr:cNvSpPr txBox="1">
          <a:spLocks noChangeArrowheads="1"/>
        </xdr:cNvSpPr>
      </xdr:nvSpPr>
      <xdr:spPr bwMode="auto">
        <a:xfrm>
          <a:off x="723900" y="505301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148</xdr:row>
      <xdr:rowOff>104775</xdr:rowOff>
    </xdr:from>
    <xdr:to>
      <xdr:col>8</xdr:col>
      <xdr:colOff>238125</xdr:colOff>
      <xdr:row>149</xdr:row>
      <xdr:rowOff>295275</xdr:rowOff>
    </xdr:to>
    <xdr:sp macro="" textlink="">
      <xdr:nvSpPr>
        <xdr:cNvPr id="30216" name="Text Box 520"/>
        <xdr:cNvSpPr txBox="1">
          <a:spLocks noChangeArrowheads="1"/>
        </xdr:cNvSpPr>
      </xdr:nvSpPr>
      <xdr:spPr bwMode="auto">
        <a:xfrm>
          <a:off x="2838450" y="50530125"/>
          <a:ext cx="219075" cy="504825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14</xdr:col>
      <xdr:colOff>19050</xdr:colOff>
      <xdr:row>148</xdr:row>
      <xdr:rowOff>104775</xdr:rowOff>
    </xdr:from>
    <xdr:to>
      <xdr:col>14</xdr:col>
      <xdr:colOff>238125</xdr:colOff>
      <xdr:row>149</xdr:row>
      <xdr:rowOff>285750</xdr:rowOff>
    </xdr:to>
    <xdr:sp macro="" textlink="">
      <xdr:nvSpPr>
        <xdr:cNvPr id="30217" name="Text Box 521"/>
        <xdr:cNvSpPr txBox="1">
          <a:spLocks noChangeArrowheads="1"/>
        </xdr:cNvSpPr>
      </xdr:nvSpPr>
      <xdr:spPr bwMode="auto">
        <a:xfrm>
          <a:off x="4953000" y="50530125"/>
          <a:ext cx="219075" cy="4953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47625</xdr:colOff>
      <xdr:row>151</xdr:row>
      <xdr:rowOff>104775</xdr:rowOff>
    </xdr:from>
    <xdr:to>
      <xdr:col>2</xdr:col>
      <xdr:colOff>285750</xdr:colOff>
      <xdr:row>152</xdr:row>
      <xdr:rowOff>133350</xdr:rowOff>
    </xdr:to>
    <xdr:sp macro="" textlink="">
      <xdr:nvSpPr>
        <xdr:cNvPr id="30242" name="Text Box 546"/>
        <xdr:cNvSpPr txBox="1">
          <a:spLocks noChangeArrowheads="1"/>
        </xdr:cNvSpPr>
      </xdr:nvSpPr>
      <xdr:spPr bwMode="auto">
        <a:xfrm>
          <a:off x="752475" y="51320700"/>
          <a:ext cx="238125" cy="34290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r>
            <a:rPr lang="en-GB" sz="16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19050</xdr:colOff>
      <xdr:row>151</xdr:row>
      <xdr:rowOff>104775</xdr:rowOff>
    </xdr:from>
    <xdr:to>
      <xdr:col>2</xdr:col>
      <xdr:colOff>238125</xdr:colOff>
      <xdr:row>152</xdr:row>
      <xdr:rowOff>304800</xdr:rowOff>
    </xdr:to>
    <xdr:sp macro="" textlink="">
      <xdr:nvSpPr>
        <xdr:cNvPr id="30245" name="Text Box 549"/>
        <xdr:cNvSpPr txBox="1">
          <a:spLocks noChangeArrowheads="1"/>
        </xdr:cNvSpPr>
      </xdr:nvSpPr>
      <xdr:spPr bwMode="auto">
        <a:xfrm>
          <a:off x="723900" y="5132070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47625</xdr:colOff>
      <xdr:row>159</xdr:row>
      <xdr:rowOff>38100</xdr:rowOff>
    </xdr:from>
    <xdr:to>
      <xdr:col>3</xdr:col>
      <xdr:colOff>266700</xdr:colOff>
      <xdr:row>160</xdr:row>
      <xdr:rowOff>238125</xdr:rowOff>
    </xdr:to>
    <xdr:sp macro="" textlink="">
      <xdr:nvSpPr>
        <xdr:cNvPr id="30280" name="Text Box 584"/>
        <xdr:cNvSpPr txBox="1">
          <a:spLocks noChangeArrowheads="1"/>
        </xdr:cNvSpPr>
      </xdr:nvSpPr>
      <xdr:spPr bwMode="auto">
        <a:xfrm>
          <a:off x="1104900" y="537400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47625</xdr:colOff>
      <xdr:row>162</xdr:row>
      <xdr:rowOff>38100</xdr:rowOff>
    </xdr:from>
    <xdr:to>
      <xdr:col>3</xdr:col>
      <xdr:colOff>266700</xdr:colOff>
      <xdr:row>163</xdr:row>
      <xdr:rowOff>238125</xdr:rowOff>
    </xdr:to>
    <xdr:sp macro="" textlink="">
      <xdr:nvSpPr>
        <xdr:cNvPr id="30281" name="Text Box 585"/>
        <xdr:cNvSpPr txBox="1">
          <a:spLocks noChangeArrowheads="1"/>
        </xdr:cNvSpPr>
      </xdr:nvSpPr>
      <xdr:spPr bwMode="auto">
        <a:xfrm>
          <a:off x="1104900" y="545306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47625</xdr:colOff>
      <xdr:row>159</xdr:row>
      <xdr:rowOff>38100</xdr:rowOff>
    </xdr:from>
    <xdr:to>
      <xdr:col>9</xdr:col>
      <xdr:colOff>266700</xdr:colOff>
      <xdr:row>160</xdr:row>
      <xdr:rowOff>238125</xdr:rowOff>
    </xdr:to>
    <xdr:sp macro="" textlink="">
      <xdr:nvSpPr>
        <xdr:cNvPr id="30282" name="Text Box 586"/>
        <xdr:cNvSpPr txBox="1">
          <a:spLocks noChangeArrowheads="1"/>
        </xdr:cNvSpPr>
      </xdr:nvSpPr>
      <xdr:spPr bwMode="auto">
        <a:xfrm>
          <a:off x="3219450" y="537400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47625</xdr:colOff>
      <xdr:row>159</xdr:row>
      <xdr:rowOff>38100</xdr:rowOff>
    </xdr:from>
    <xdr:to>
      <xdr:col>15</xdr:col>
      <xdr:colOff>266700</xdr:colOff>
      <xdr:row>160</xdr:row>
      <xdr:rowOff>238125</xdr:rowOff>
    </xdr:to>
    <xdr:sp macro="" textlink="">
      <xdr:nvSpPr>
        <xdr:cNvPr id="30283" name="Text Box 587"/>
        <xdr:cNvSpPr txBox="1">
          <a:spLocks noChangeArrowheads="1"/>
        </xdr:cNvSpPr>
      </xdr:nvSpPr>
      <xdr:spPr bwMode="auto">
        <a:xfrm>
          <a:off x="5334000" y="537400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47625</xdr:colOff>
      <xdr:row>162</xdr:row>
      <xdr:rowOff>38100</xdr:rowOff>
    </xdr:from>
    <xdr:to>
      <xdr:col>15</xdr:col>
      <xdr:colOff>266700</xdr:colOff>
      <xdr:row>163</xdr:row>
      <xdr:rowOff>238125</xdr:rowOff>
    </xdr:to>
    <xdr:sp macro="" textlink="">
      <xdr:nvSpPr>
        <xdr:cNvPr id="30284" name="Text Box 588"/>
        <xdr:cNvSpPr txBox="1">
          <a:spLocks noChangeArrowheads="1"/>
        </xdr:cNvSpPr>
      </xdr:nvSpPr>
      <xdr:spPr bwMode="auto">
        <a:xfrm>
          <a:off x="5334000" y="545306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47625</xdr:colOff>
      <xdr:row>162</xdr:row>
      <xdr:rowOff>38100</xdr:rowOff>
    </xdr:from>
    <xdr:to>
      <xdr:col>9</xdr:col>
      <xdr:colOff>266700</xdr:colOff>
      <xdr:row>163</xdr:row>
      <xdr:rowOff>238125</xdr:rowOff>
    </xdr:to>
    <xdr:sp macro="" textlink="">
      <xdr:nvSpPr>
        <xdr:cNvPr id="30285" name="Text Box 589"/>
        <xdr:cNvSpPr txBox="1">
          <a:spLocks noChangeArrowheads="1"/>
        </xdr:cNvSpPr>
      </xdr:nvSpPr>
      <xdr:spPr bwMode="auto">
        <a:xfrm>
          <a:off x="3219450" y="545306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47625</xdr:colOff>
      <xdr:row>165</xdr:row>
      <xdr:rowOff>38100</xdr:rowOff>
    </xdr:from>
    <xdr:to>
      <xdr:col>3</xdr:col>
      <xdr:colOff>266700</xdr:colOff>
      <xdr:row>166</xdr:row>
      <xdr:rowOff>238125</xdr:rowOff>
    </xdr:to>
    <xdr:sp macro="" textlink="">
      <xdr:nvSpPr>
        <xdr:cNvPr id="30292" name="Text Box 596"/>
        <xdr:cNvSpPr txBox="1">
          <a:spLocks noChangeArrowheads="1"/>
        </xdr:cNvSpPr>
      </xdr:nvSpPr>
      <xdr:spPr bwMode="auto">
        <a:xfrm>
          <a:off x="1104900" y="552926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47625</xdr:colOff>
      <xdr:row>168</xdr:row>
      <xdr:rowOff>38100</xdr:rowOff>
    </xdr:from>
    <xdr:to>
      <xdr:col>3</xdr:col>
      <xdr:colOff>266700</xdr:colOff>
      <xdr:row>169</xdr:row>
      <xdr:rowOff>238125</xdr:rowOff>
    </xdr:to>
    <xdr:sp macro="" textlink="">
      <xdr:nvSpPr>
        <xdr:cNvPr id="30293" name="Text Box 597"/>
        <xdr:cNvSpPr txBox="1">
          <a:spLocks noChangeArrowheads="1"/>
        </xdr:cNvSpPr>
      </xdr:nvSpPr>
      <xdr:spPr bwMode="auto">
        <a:xfrm>
          <a:off x="1104900" y="5608320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47625</xdr:colOff>
      <xdr:row>165</xdr:row>
      <xdr:rowOff>38100</xdr:rowOff>
    </xdr:from>
    <xdr:to>
      <xdr:col>9</xdr:col>
      <xdr:colOff>266700</xdr:colOff>
      <xdr:row>166</xdr:row>
      <xdr:rowOff>238125</xdr:rowOff>
    </xdr:to>
    <xdr:sp macro="" textlink="">
      <xdr:nvSpPr>
        <xdr:cNvPr id="30294" name="Text Box 598"/>
        <xdr:cNvSpPr txBox="1">
          <a:spLocks noChangeArrowheads="1"/>
        </xdr:cNvSpPr>
      </xdr:nvSpPr>
      <xdr:spPr bwMode="auto">
        <a:xfrm>
          <a:off x="3219450" y="552926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47625</xdr:colOff>
      <xdr:row>165</xdr:row>
      <xdr:rowOff>38100</xdr:rowOff>
    </xdr:from>
    <xdr:to>
      <xdr:col>15</xdr:col>
      <xdr:colOff>266700</xdr:colOff>
      <xdr:row>166</xdr:row>
      <xdr:rowOff>238125</xdr:rowOff>
    </xdr:to>
    <xdr:sp macro="" textlink="">
      <xdr:nvSpPr>
        <xdr:cNvPr id="30295" name="Text Box 599"/>
        <xdr:cNvSpPr txBox="1">
          <a:spLocks noChangeArrowheads="1"/>
        </xdr:cNvSpPr>
      </xdr:nvSpPr>
      <xdr:spPr bwMode="auto">
        <a:xfrm>
          <a:off x="5334000" y="552926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47625</xdr:colOff>
      <xdr:row>168</xdr:row>
      <xdr:rowOff>38100</xdr:rowOff>
    </xdr:from>
    <xdr:to>
      <xdr:col>15</xdr:col>
      <xdr:colOff>266700</xdr:colOff>
      <xdr:row>169</xdr:row>
      <xdr:rowOff>238125</xdr:rowOff>
    </xdr:to>
    <xdr:sp macro="" textlink="">
      <xdr:nvSpPr>
        <xdr:cNvPr id="30296" name="Text Box 600"/>
        <xdr:cNvSpPr txBox="1">
          <a:spLocks noChangeArrowheads="1"/>
        </xdr:cNvSpPr>
      </xdr:nvSpPr>
      <xdr:spPr bwMode="auto">
        <a:xfrm>
          <a:off x="5334000" y="5608320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47625</xdr:colOff>
      <xdr:row>168</xdr:row>
      <xdr:rowOff>38100</xdr:rowOff>
    </xdr:from>
    <xdr:to>
      <xdr:col>9</xdr:col>
      <xdr:colOff>266700</xdr:colOff>
      <xdr:row>169</xdr:row>
      <xdr:rowOff>238125</xdr:rowOff>
    </xdr:to>
    <xdr:sp macro="" textlink="">
      <xdr:nvSpPr>
        <xdr:cNvPr id="30297" name="Text Box 601"/>
        <xdr:cNvSpPr txBox="1">
          <a:spLocks noChangeArrowheads="1"/>
        </xdr:cNvSpPr>
      </xdr:nvSpPr>
      <xdr:spPr bwMode="auto">
        <a:xfrm>
          <a:off x="3219450" y="5608320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17</xdr:col>
      <xdr:colOff>219075</xdr:colOff>
      <xdr:row>178</xdr:row>
      <xdr:rowOff>0</xdr:rowOff>
    </xdr:from>
    <xdr:to>
      <xdr:col>19</xdr:col>
      <xdr:colOff>371475</xdr:colOff>
      <xdr:row>183</xdr:row>
      <xdr:rowOff>19050</xdr:rowOff>
    </xdr:to>
    <xdr:pic>
      <xdr:nvPicPr>
        <xdr:cNvPr id="3645086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10300" y="71227950"/>
          <a:ext cx="11906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</xdr:colOff>
      <xdr:row>171</xdr:row>
      <xdr:rowOff>38100</xdr:rowOff>
    </xdr:from>
    <xdr:to>
      <xdr:col>3</xdr:col>
      <xdr:colOff>266700</xdr:colOff>
      <xdr:row>172</xdr:row>
      <xdr:rowOff>238125</xdr:rowOff>
    </xdr:to>
    <xdr:sp macro="" textlink="">
      <xdr:nvSpPr>
        <xdr:cNvPr id="30305" name="Text Box 609"/>
        <xdr:cNvSpPr txBox="1">
          <a:spLocks noChangeArrowheads="1"/>
        </xdr:cNvSpPr>
      </xdr:nvSpPr>
      <xdr:spPr bwMode="auto">
        <a:xfrm>
          <a:off x="1104900" y="5687377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47625</xdr:colOff>
      <xdr:row>174</xdr:row>
      <xdr:rowOff>38100</xdr:rowOff>
    </xdr:from>
    <xdr:to>
      <xdr:col>3</xdr:col>
      <xdr:colOff>266700</xdr:colOff>
      <xdr:row>175</xdr:row>
      <xdr:rowOff>238125</xdr:rowOff>
    </xdr:to>
    <xdr:sp macro="" textlink="">
      <xdr:nvSpPr>
        <xdr:cNvPr id="30306" name="Text Box 610"/>
        <xdr:cNvSpPr txBox="1">
          <a:spLocks noChangeArrowheads="1"/>
        </xdr:cNvSpPr>
      </xdr:nvSpPr>
      <xdr:spPr bwMode="auto">
        <a:xfrm>
          <a:off x="1104900" y="576643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47625</xdr:colOff>
      <xdr:row>171</xdr:row>
      <xdr:rowOff>38100</xdr:rowOff>
    </xdr:from>
    <xdr:to>
      <xdr:col>9</xdr:col>
      <xdr:colOff>266700</xdr:colOff>
      <xdr:row>172</xdr:row>
      <xdr:rowOff>238125</xdr:rowOff>
    </xdr:to>
    <xdr:sp macro="" textlink="">
      <xdr:nvSpPr>
        <xdr:cNvPr id="30307" name="Text Box 611"/>
        <xdr:cNvSpPr txBox="1">
          <a:spLocks noChangeArrowheads="1"/>
        </xdr:cNvSpPr>
      </xdr:nvSpPr>
      <xdr:spPr bwMode="auto">
        <a:xfrm>
          <a:off x="3219450" y="5687377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47625</xdr:colOff>
      <xdr:row>171</xdr:row>
      <xdr:rowOff>38100</xdr:rowOff>
    </xdr:from>
    <xdr:to>
      <xdr:col>15</xdr:col>
      <xdr:colOff>266700</xdr:colOff>
      <xdr:row>172</xdr:row>
      <xdr:rowOff>238125</xdr:rowOff>
    </xdr:to>
    <xdr:sp macro="" textlink="">
      <xdr:nvSpPr>
        <xdr:cNvPr id="30308" name="Text Box 612"/>
        <xdr:cNvSpPr txBox="1">
          <a:spLocks noChangeArrowheads="1"/>
        </xdr:cNvSpPr>
      </xdr:nvSpPr>
      <xdr:spPr bwMode="auto">
        <a:xfrm>
          <a:off x="5334000" y="5687377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47625</xdr:colOff>
      <xdr:row>174</xdr:row>
      <xdr:rowOff>38100</xdr:rowOff>
    </xdr:from>
    <xdr:to>
      <xdr:col>15</xdr:col>
      <xdr:colOff>266700</xdr:colOff>
      <xdr:row>175</xdr:row>
      <xdr:rowOff>238125</xdr:rowOff>
    </xdr:to>
    <xdr:sp macro="" textlink="">
      <xdr:nvSpPr>
        <xdr:cNvPr id="30309" name="Text Box 613"/>
        <xdr:cNvSpPr txBox="1">
          <a:spLocks noChangeArrowheads="1"/>
        </xdr:cNvSpPr>
      </xdr:nvSpPr>
      <xdr:spPr bwMode="auto">
        <a:xfrm>
          <a:off x="5334000" y="576643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47625</xdr:colOff>
      <xdr:row>174</xdr:row>
      <xdr:rowOff>38100</xdr:rowOff>
    </xdr:from>
    <xdr:to>
      <xdr:col>9</xdr:col>
      <xdr:colOff>266700</xdr:colOff>
      <xdr:row>175</xdr:row>
      <xdr:rowOff>238125</xdr:rowOff>
    </xdr:to>
    <xdr:sp macro="" textlink="">
      <xdr:nvSpPr>
        <xdr:cNvPr id="30310" name="Text Box 614"/>
        <xdr:cNvSpPr txBox="1">
          <a:spLocks noChangeArrowheads="1"/>
        </xdr:cNvSpPr>
      </xdr:nvSpPr>
      <xdr:spPr bwMode="auto">
        <a:xfrm>
          <a:off x="3219450" y="576643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47625</xdr:colOff>
      <xdr:row>177</xdr:row>
      <xdr:rowOff>38100</xdr:rowOff>
    </xdr:from>
    <xdr:to>
      <xdr:col>3</xdr:col>
      <xdr:colOff>266700</xdr:colOff>
      <xdr:row>178</xdr:row>
      <xdr:rowOff>238125</xdr:rowOff>
    </xdr:to>
    <xdr:sp macro="" textlink="">
      <xdr:nvSpPr>
        <xdr:cNvPr id="30311" name="Text Box 615"/>
        <xdr:cNvSpPr txBox="1">
          <a:spLocks noChangeArrowheads="1"/>
        </xdr:cNvSpPr>
      </xdr:nvSpPr>
      <xdr:spPr bwMode="auto">
        <a:xfrm>
          <a:off x="1104900" y="584263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47625</xdr:colOff>
      <xdr:row>180</xdr:row>
      <xdr:rowOff>38100</xdr:rowOff>
    </xdr:from>
    <xdr:to>
      <xdr:col>3</xdr:col>
      <xdr:colOff>266700</xdr:colOff>
      <xdr:row>181</xdr:row>
      <xdr:rowOff>238125</xdr:rowOff>
    </xdr:to>
    <xdr:sp macro="" textlink="">
      <xdr:nvSpPr>
        <xdr:cNvPr id="30312" name="Text Box 616"/>
        <xdr:cNvSpPr txBox="1">
          <a:spLocks noChangeArrowheads="1"/>
        </xdr:cNvSpPr>
      </xdr:nvSpPr>
      <xdr:spPr bwMode="auto">
        <a:xfrm>
          <a:off x="1104900" y="592169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47625</xdr:colOff>
      <xdr:row>177</xdr:row>
      <xdr:rowOff>38100</xdr:rowOff>
    </xdr:from>
    <xdr:to>
      <xdr:col>9</xdr:col>
      <xdr:colOff>266700</xdr:colOff>
      <xdr:row>178</xdr:row>
      <xdr:rowOff>238125</xdr:rowOff>
    </xdr:to>
    <xdr:sp macro="" textlink="">
      <xdr:nvSpPr>
        <xdr:cNvPr id="30313" name="Text Box 617"/>
        <xdr:cNvSpPr txBox="1">
          <a:spLocks noChangeArrowheads="1"/>
        </xdr:cNvSpPr>
      </xdr:nvSpPr>
      <xdr:spPr bwMode="auto">
        <a:xfrm>
          <a:off x="3219450" y="584263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47625</xdr:colOff>
      <xdr:row>177</xdr:row>
      <xdr:rowOff>38100</xdr:rowOff>
    </xdr:from>
    <xdr:to>
      <xdr:col>15</xdr:col>
      <xdr:colOff>266700</xdr:colOff>
      <xdr:row>178</xdr:row>
      <xdr:rowOff>238125</xdr:rowOff>
    </xdr:to>
    <xdr:sp macro="" textlink="">
      <xdr:nvSpPr>
        <xdr:cNvPr id="30314" name="Text Box 618"/>
        <xdr:cNvSpPr txBox="1">
          <a:spLocks noChangeArrowheads="1"/>
        </xdr:cNvSpPr>
      </xdr:nvSpPr>
      <xdr:spPr bwMode="auto">
        <a:xfrm>
          <a:off x="5334000" y="5842635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47625</xdr:colOff>
      <xdr:row>180</xdr:row>
      <xdr:rowOff>38100</xdr:rowOff>
    </xdr:from>
    <xdr:to>
      <xdr:col>15</xdr:col>
      <xdr:colOff>266700</xdr:colOff>
      <xdr:row>181</xdr:row>
      <xdr:rowOff>238125</xdr:rowOff>
    </xdr:to>
    <xdr:sp macro="" textlink="">
      <xdr:nvSpPr>
        <xdr:cNvPr id="30315" name="Text Box 619"/>
        <xdr:cNvSpPr txBox="1">
          <a:spLocks noChangeArrowheads="1"/>
        </xdr:cNvSpPr>
      </xdr:nvSpPr>
      <xdr:spPr bwMode="auto">
        <a:xfrm>
          <a:off x="5334000" y="592169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47625</xdr:colOff>
      <xdr:row>180</xdr:row>
      <xdr:rowOff>38100</xdr:rowOff>
    </xdr:from>
    <xdr:to>
      <xdr:col>9</xdr:col>
      <xdr:colOff>266700</xdr:colOff>
      <xdr:row>181</xdr:row>
      <xdr:rowOff>238125</xdr:rowOff>
    </xdr:to>
    <xdr:sp macro="" textlink="">
      <xdr:nvSpPr>
        <xdr:cNvPr id="30316" name="Text Box 620"/>
        <xdr:cNvSpPr txBox="1">
          <a:spLocks noChangeArrowheads="1"/>
        </xdr:cNvSpPr>
      </xdr:nvSpPr>
      <xdr:spPr bwMode="auto">
        <a:xfrm>
          <a:off x="3219450" y="59216925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47625</xdr:colOff>
      <xdr:row>183</xdr:row>
      <xdr:rowOff>38100</xdr:rowOff>
    </xdr:from>
    <xdr:to>
      <xdr:col>3</xdr:col>
      <xdr:colOff>266700</xdr:colOff>
      <xdr:row>184</xdr:row>
      <xdr:rowOff>238125</xdr:rowOff>
    </xdr:to>
    <xdr:sp macro="" textlink="">
      <xdr:nvSpPr>
        <xdr:cNvPr id="30331" name="Text Box 635"/>
        <xdr:cNvSpPr txBox="1">
          <a:spLocks noChangeArrowheads="1"/>
        </xdr:cNvSpPr>
      </xdr:nvSpPr>
      <xdr:spPr bwMode="auto">
        <a:xfrm>
          <a:off x="1104900" y="60007500"/>
          <a:ext cx="219075" cy="5143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59436" rIns="0" bIns="0" anchor="t" upright="1"/>
        <a:lstStyle/>
        <a:p>
          <a:pPr algn="l" rtl="0">
            <a:defRPr sz="1000"/>
          </a:pPr>
          <a:r>
            <a:rPr lang="en-GB" sz="2000" b="1" i="0" strike="noStrike">
              <a:solidFill>
                <a:srgbClr val="00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18</xdr:col>
      <xdr:colOff>38100</xdr:colOff>
      <xdr:row>171</xdr:row>
      <xdr:rowOff>95250</xdr:rowOff>
    </xdr:from>
    <xdr:to>
      <xdr:col>19</xdr:col>
      <xdr:colOff>85725</xdr:colOff>
      <xdr:row>176</xdr:row>
      <xdr:rowOff>85725</xdr:rowOff>
    </xdr:to>
    <xdr:pic>
      <xdr:nvPicPr>
        <xdr:cNvPr id="3645100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81750" y="69456300"/>
          <a:ext cx="7334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238125</xdr:colOff>
      <xdr:row>127</xdr:row>
      <xdr:rowOff>9525</xdr:rowOff>
    </xdr:from>
    <xdr:to>
      <xdr:col>20</xdr:col>
      <xdr:colOff>38100</xdr:colOff>
      <xdr:row>132</xdr:row>
      <xdr:rowOff>28575</xdr:rowOff>
    </xdr:to>
    <xdr:pic>
      <xdr:nvPicPr>
        <xdr:cNvPr id="3645101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581775" y="57426225"/>
          <a:ext cx="11715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266700</xdr:colOff>
      <xdr:row>137</xdr:row>
      <xdr:rowOff>228600</xdr:rowOff>
    </xdr:from>
    <xdr:to>
      <xdr:col>19</xdr:col>
      <xdr:colOff>104775</xdr:colOff>
      <xdr:row>143</xdr:row>
      <xdr:rowOff>95250</xdr:rowOff>
    </xdr:to>
    <xdr:pic>
      <xdr:nvPicPr>
        <xdr:cNvPr id="3645102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257925" y="60331350"/>
          <a:ext cx="8763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38100</xdr:colOff>
      <xdr:row>118</xdr:row>
      <xdr:rowOff>142875</xdr:rowOff>
    </xdr:from>
    <xdr:to>
      <xdr:col>19</xdr:col>
      <xdr:colOff>114300</xdr:colOff>
      <xdr:row>124</xdr:row>
      <xdr:rowOff>0</xdr:rowOff>
    </xdr:to>
    <xdr:pic>
      <xdr:nvPicPr>
        <xdr:cNvPr id="3645103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381750" y="54654450"/>
          <a:ext cx="7620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57150</xdr:colOff>
      <xdr:row>92</xdr:row>
      <xdr:rowOff>238125</xdr:rowOff>
    </xdr:from>
    <xdr:to>
      <xdr:col>19</xdr:col>
      <xdr:colOff>209550</xdr:colOff>
      <xdr:row>96</xdr:row>
      <xdr:rowOff>247650</xdr:rowOff>
    </xdr:to>
    <xdr:pic>
      <xdr:nvPicPr>
        <xdr:cNvPr id="3645104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48375" y="44234100"/>
          <a:ext cx="119062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10</xdr:row>
      <xdr:rowOff>47625</xdr:rowOff>
    </xdr:from>
    <xdr:to>
      <xdr:col>6</xdr:col>
      <xdr:colOff>47625</xdr:colOff>
      <xdr:row>10</xdr:row>
      <xdr:rowOff>1247775</xdr:rowOff>
    </xdr:to>
    <xdr:sp macro="" textlink="">
      <xdr:nvSpPr>
        <xdr:cNvPr id="30339" name="Text Box 643"/>
        <xdr:cNvSpPr txBox="1">
          <a:spLocks noChangeArrowheads="1"/>
        </xdr:cNvSpPr>
      </xdr:nvSpPr>
      <xdr:spPr bwMode="auto">
        <a:xfrm>
          <a:off x="1485900" y="3590925"/>
          <a:ext cx="676275" cy="1200150"/>
        </a:xfrm>
        <a:prstGeom prst="rect">
          <a:avLst/>
        </a:prstGeom>
        <a:solidFill>
          <a:srgbClr val="00FF00"/>
        </a:solidFill>
        <a:ln w="222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FF"/>
              </a:solidFill>
              <a:latin typeface="Comic Sans MS"/>
            </a:rPr>
            <a:t>1 ακέραια μονάδα</a:t>
          </a:r>
        </a:p>
      </xdr:txBody>
    </xdr:sp>
    <xdr:clientData/>
  </xdr:twoCellAnchor>
  <xdr:twoCellAnchor>
    <xdr:from>
      <xdr:col>6</xdr:col>
      <xdr:colOff>66675</xdr:colOff>
      <xdr:row>10</xdr:row>
      <xdr:rowOff>38100</xdr:rowOff>
    </xdr:from>
    <xdr:to>
      <xdr:col>8</xdr:col>
      <xdr:colOff>257175</xdr:colOff>
      <xdr:row>10</xdr:row>
      <xdr:rowOff>1228725</xdr:rowOff>
    </xdr:to>
    <xdr:pic>
      <xdr:nvPicPr>
        <xdr:cNvPr id="3645106" name="Picture 644" descr="secretary animation"/>
        <xdr:cNvPicPr>
          <a:picLocks noChangeAspect="1" noChangeArrowheads="1" noCrop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81225" y="4200525"/>
          <a:ext cx="8953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17</xdr:row>
      <xdr:rowOff>1057275</xdr:rowOff>
    </xdr:from>
    <xdr:to>
      <xdr:col>7</xdr:col>
      <xdr:colOff>295275</xdr:colOff>
      <xdr:row>17</xdr:row>
      <xdr:rowOff>1809750</xdr:rowOff>
    </xdr:to>
    <xdr:pic>
      <xdr:nvPicPr>
        <xdr:cNvPr id="3645107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t="50000" r="50000"/>
        <a:stretch>
          <a:fillRect/>
        </a:stretch>
      </xdr:blipFill>
      <xdr:spPr bwMode="auto">
        <a:xfrm>
          <a:off x="2009775" y="96107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17</xdr:row>
      <xdr:rowOff>304800</xdr:rowOff>
    </xdr:from>
    <xdr:to>
      <xdr:col>10</xdr:col>
      <xdr:colOff>142875</xdr:colOff>
      <xdr:row>17</xdr:row>
      <xdr:rowOff>1057275</xdr:rowOff>
    </xdr:to>
    <xdr:pic>
      <xdr:nvPicPr>
        <xdr:cNvPr id="3645108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50000" b="50000"/>
        <a:stretch>
          <a:fillRect/>
        </a:stretch>
      </xdr:blipFill>
      <xdr:spPr bwMode="auto">
        <a:xfrm>
          <a:off x="2914650" y="8858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17</xdr:row>
      <xdr:rowOff>1066800</xdr:rowOff>
    </xdr:from>
    <xdr:to>
      <xdr:col>10</xdr:col>
      <xdr:colOff>142875</xdr:colOff>
      <xdr:row>17</xdr:row>
      <xdr:rowOff>1819275</xdr:rowOff>
    </xdr:to>
    <xdr:pic>
      <xdr:nvPicPr>
        <xdr:cNvPr id="3645109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50000" t="50000"/>
        <a:stretch>
          <a:fillRect/>
        </a:stretch>
      </xdr:blipFill>
      <xdr:spPr bwMode="auto">
        <a:xfrm>
          <a:off x="2914650" y="9620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17</xdr:row>
      <xdr:rowOff>304800</xdr:rowOff>
    </xdr:from>
    <xdr:to>
      <xdr:col>7</xdr:col>
      <xdr:colOff>285750</xdr:colOff>
      <xdr:row>17</xdr:row>
      <xdr:rowOff>1057275</xdr:rowOff>
    </xdr:to>
    <xdr:pic>
      <xdr:nvPicPr>
        <xdr:cNvPr id="3645110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r="50000" b="50000"/>
        <a:stretch>
          <a:fillRect/>
        </a:stretch>
      </xdr:blipFill>
      <xdr:spPr bwMode="auto">
        <a:xfrm>
          <a:off x="2000250" y="88582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247650</xdr:colOff>
      <xdr:row>17</xdr:row>
      <xdr:rowOff>771525</xdr:rowOff>
    </xdr:from>
    <xdr:to>
      <xdr:col>7</xdr:col>
      <xdr:colOff>114300</xdr:colOff>
      <xdr:row>17</xdr:row>
      <xdr:rowOff>1314450</xdr:rowOff>
    </xdr:to>
    <xdr:sp macro="" textlink="">
      <xdr:nvSpPr>
        <xdr:cNvPr id="252" name="Text Box 204"/>
        <xdr:cNvSpPr txBox="1">
          <a:spLocks noChangeArrowheads="1"/>
        </xdr:cNvSpPr>
      </xdr:nvSpPr>
      <xdr:spPr bwMode="auto">
        <a:xfrm>
          <a:off x="2362200" y="8153400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8</xdr:col>
      <xdr:colOff>333375</xdr:colOff>
      <xdr:row>17</xdr:row>
      <xdr:rowOff>838200</xdr:rowOff>
    </xdr:from>
    <xdr:to>
      <xdr:col>9</xdr:col>
      <xdr:colOff>200025</xdr:colOff>
      <xdr:row>17</xdr:row>
      <xdr:rowOff>1381125</xdr:rowOff>
    </xdr:to>
    <xdr:sp macro="" textlink="">
      <xdr:nvSpPr>
        <xdr:cNvPr id="253" name="Text Box 204"/>
        <xdr:cNvSpPr txBox="1">
          <a:spLocks noChangeArrowheads="1"/>
        </xdr:cNvSpPr>
      </xdr:nvSpPr>
      <xdr:spPr bwMode="auto">
        <a:xfrm>
          <a:off x="3152775" y="822007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2</a:t>
          </a:r>
        </a:p>
      </xdr:txBody>
    </xdr:sp>
    <xdr:clientData/>
  </xdr:twoCellAnchor>
  <xdr:twoCellAnchor editAs="oneCell">
    <xdr:from>
      <xdr:col>10</xdr:col>
      <xdr:colOff>285750</xdr:colOff>
      <xdr:row>17</xdr:row>
      <xdr:rowOff>1057275</xdr:rowOff>
    </xdr:from>
    <xdr:to>
      <xdr:col>12</xdr:col>
      <xdr:colOff>333375</xdr:colOff>
      <xdr:row>17</xdr:row>
      <xdr:rowOff>1819275</xdr:rowOff>
    </xdr:to>
    <xdr:pic>
      <xdr:nvPicPr>
        <xdr:cNvPr id="3645113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t="50000" r="50000"/>
        <a:stretch>
          <a:fillRect/>
        </a:stretch>
      </xdr:blipFill>
      <xdr:spPr bwMode="auto">
        <a:xfrm>
          <a:off x="3810000" y="9610725"/>
          <a:ext cx="752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276225</xdr:colOff>
      <xdr:row>17</xdr:row>
      <xdr:rowOff>314325</xdr:rowOff>
    </xdr:from>
    <xdr:to>
      <xdr:col>12</xdr:col>
      <xdr:colOff>323850</xdr:colOff>
      <xdr:row>17</xdr:row>
      <xdr:rowOff>1066800</xdr:rowOff>
    </xdr:to>
    <xdr:pic>
      <xdr:nvPicPr>
        <xdr:cNvPr id="3645114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r="50000" b="50000"/>
        <a:stretch>
          <a:fillRect/>
        </a:stretch>
      </xdr:blipFill>
      <xdr:spPr bwMode="auto">
        <a:xfrm>
          <a:off x="3800475" y="88677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285750</xdr:colOff>
      <xdr:row>17</xdr:row>
      <xdr:rowOff>780008</xdr:rowOff>
    </xdr:from>
    <xdr:to>
      <xdr:col>12</xdr:col>
      <xdr:colOff>152400</xdr:colOff>
      <xdr:row>17</xdr:row>
      <xdr:rowOff>1322933</xdr:rowOff>
    </xdr:to>
    <xdr:sp macro="" textlink="">
      <xdr:nvSpPr>
        <xdr:cNvPr id="256" name="Text Box 204"/>
        <xdr:cNvSpPr txBox="1">
          <a:spLocks noChangeArrowheads="1"/>
        </xdr:cNvSpPr>
      </xdr:nvSpPr>
      <xdr:spPr bwMode="auto">
        <a:xfrm>
          <a:off x="4162425" y="8161883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2</a:t>
          </a:r>
        </a:p>
      </xdr:txBody>
    </xdr:sp>
    <xdr:clientData/>
  </xdr:twoCellAnchor>
  <xdr:twoCellAnchor editAs="oneCell">
    <xdr:from>
      <xdr:col>3</xdr:col>
      <xdr:colOff>19050</xdr:colOff>
      <xdr:row>17</xdr:row>
      <xdr:rowOff>1123950</xdr:rowOff>
    </xdr:from>
    <xdr:to>
      <xdr:col>5</xdr:col>
      <xdr:colOff>9525</xdr:colOff>
      <xdr:row>17</xdr:row>
      <xdr:rowOff>1428750</xdr:rowOff>
    </xdr:to>
    <xdr:pic>
      <xdr:nvPicPr>
        <xdr:cNvPr id="3645116" name="Picture 256" descr="5ar04a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76325" y="9677400"/>
          <a:ext cx="6953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209550</xdr:colOff>
      <xdr:row>16</xdr:row>
      <xdr:rowOff>129127</xdr:rowOff>
    </xdr:from>
    <xdr:ext cx="4513554" cy="559603"/>
    <xdr:sp macro="" textlink="">
      <xdr:nvSpPr>
        <xdr:cNvPr id="258" name="Rectangle 257"/>
        <xdr:cNvSpPr/>
      </xdr:nvSpPr>
      <xdr:spPr>
        <a:xfrm>
          <a:off x="561975" y="8368252"/>
          <a:ext cx="4513554" cy="55960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Δες το και μ΄ αυτό τον τρόπο: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0</xdr:col>
      <xdr:colOff>200025</xdr:colOff>
      <xdr:row>13</xdr:row>
      <xdr:rowOff>161925</xdr:rowOff>
    </xdr:from>
    <xdr:to>
      <xdr:col>4</xdr:col>
      <xdr:colOff>133350</xdr:colOff>
      <xdr:row>16</xdr:row>
      <xdr:rowOff>180975</xdr:rowOff>
    </xdr:to>
    <xdr:sp macro="" textlink="">
      <xdr:nvSpPr>
        <xdr:cNvPr id="3645118" name="Rounded Rectangle 259"/>
        <xdr:cNvSpPr>
          <a:spLocks noChangeArrowheads="1"/>
        </xdr:cNvSpPr>
      </xdr:nvSpPr>
      <xdr:spPr bwMode="auto">
        <a:xfrm>
          <a:off x="200025" y="6867525"/>
          <a:ext cx="1343025" cy="1552575"/>
        </a:xfrm>
        <a:prstGeom prst="roundRect">
          <a:avLst>
            <a:gd name="adj" fmla="val 16667"/>
          </a:avLst>
        </a:prstGeom>
        <a:noFill/>
        <a:ln w="1905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133350</xdr:colOff>
      <xdr:row>12</xdr:row>
      <xdr:rowOff>504825</xdr:rowOff>
    </xdr:from>
    <xdr:to>
      <xdr:col>3</xdr:col>
      <xdr:colOff>0</xdr:colOff>
      <xdr:row>14</xdr:row>
      <xdr:rowOff>19050</xdr:rowOff>
    </xdr:to>
    <xdr:pic>
      <xdr:nvPicPr>
        <xdr:cNvPr id="3645119" name="Picture 260" descr="5ar04a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5400000">
          <a:off x="690563" y="6672262"/>
          <a:ext cx="514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200025</xdr:colOff>
      <xdr:row>23</xdr:row>
      <xdr:rowOff>161925</xdr:rowOff>
    </xdr:from>
    <xdr:ext cx="4513554" cy="549610"/>
    <xdr:sp macro="" textlink="">
      <xdr:nvSpPr>
        <xdr:cNvPr id="262" name="Rectangle 261"/>
        <xdr:cNvSpPr/>
      </xdr:nvSpPr>
      <xdr:spPr>
        <a:xfrm>
          <a:off x="552450" y="12973050"/>
          <a:ext cx="4513554" cy="54961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Δες το και μ΄ αυτό τον τρόπο: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 editAs="oneCell">
    <xdr:from>
      <xdr:col>0</xdr:col>
      <xdr:colOff>219075</xdr:colOff>
      <xdr:row>24</xdr:row>
      <xdr:rowOff>1247775</xdr:rowOff>
    </xdr:from>
    <xdr:to>
      <xdr:col>2</xdr:col>
      <xdr:colOff>266700</xdr:colOff>
      <xdr:row>24</xdr:row>
      <xdr:rowOff>2009775</xdr:rowOff>
    </xdr:to>
    <xdr:pic>
      <xdr:nvPicPr>
        <xdr:cNvPr id="3645121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t="50000" r="50000"/>
        <a:stretch>
          <a:fillRect/>
        </a:stretch>
      </xdr:blipFill>
      <xdr:spPr bwMode="auto">
        <a:xfrm>
          <a:off x="219075" y="14373225"/>
          <a:ext cx="752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24</xdr:row>
      <xdr:rowOff>371475</xdr:rowOff>
    </xdr:from>
    <xdr:to>
      <xdr:col>5</xdr:col>
      <xdr:colOff>114300</xdr:colOff>
      <xdr:row>24</xdr:row>
      <xdr:rowOff>1123950</xdr:rowOff>
    </xdr:to>
    <xdr:pic>
      <xdr:nvPicPr>
        <xdr:cNvPr id="3645122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50000" b="50000"/>
        <a:stretch>
          <a:fillRect/>
        </a:stretch>
      </xdr:blipFill>
      <xdr:spPr bwMode="auto">
        <a:xfrm>
          <a:off x="1123950" y="134969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24</xdr:row>
      <xdr:rowOff>1257300</xdr:rowOff>
    </xdr:from>
    <xdr:to>
      <xdr:col>5</xdr:col>
      <xdr:colOff>114300</xdr:colOff>
      <xdr:row>24</xdr:row>
      <xdr:rowOff>2019300</xdr:rowOff>
    </xdr:to>
    <xdr:pic>
      <xdr:nvPicPr>
        <xdr:cNvPr id="3645123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50000" t="50000"/>
        <a:stretch>
          <a:fillRect/>
        </a:stretch>
      </xdr:blipFill>
      <xdr:spPr bwMode="auto">
        <a:xfrm>
          <a:off x="1123950" y="14382750"/>
          <a:ext cx="752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24</xdr:row>
      <xdr:rowOff>371475</xdr:rowOff>
    </xdr:from>
    <xdr:to>
      <xdr:col>2</xdr:col>
      <xdr:colOff>257175</xdr:colOff>
      <xdr:row>24</xdr:row>
      <xdr:rowOff>1123950</xdr:rowOff>
    </xdr:to>
    <xdr:pic>
      <xdr:nvPicPr>
        <xdr:cNvPr id="3645124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r="50000" b="50000"/>
        <a:stretch>
          <a:fillRect/>
        </a:stretch>
      </xdr:blipFill>
      <xdr:spPr bwMode="auto">
        <a:xfrm>
          <a:off x="209550" y="134969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24</xdr:row>
      <xdr:rowOff>381000</xdr:rowOff>
    </xdr:from>
    <xdr:to>
      <xdr:col>7</xdr:col>
      <xdr:colOff>295275</xdr:colOff>
      <xdr:row>24</xdr:row>
      <xdr:rowOff>1133475</xdr:rowOff>
    </xdr:to>
    <xdr:pic>
      <xdr:nvPicPr>
        <xdr:cNvPr id="3645125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r="50000" b="50000"/>
        <a:stretch>
          <a:fillRect/>
        </a:stretch>
      </xdr:blipFill>
      <xdr:spPr bwMode="auto">
        <a:xfrm>
          <a:off x="2009775" y="135064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24</xdr:row>
      <xdr:rowOff>514350</xdr:rowOff>
    </xdr:from>
    <xdr:to>
      <xdr:col>2</xdr:col>
      <xdr:colOff>66675</xdr:colOff>
      <xdr:row>24</xdr:row>
      <xdr:rowOff>1057275</xdr:rowOff>
    </xdr:to>
    <xdr:sp macro="" textlink="">
      <xdr:nvSpPr>
        <xdr:cNvPr id="268" name="Text Box 304"/>
        <xdr:cNvSpPr txBox="1">
          <a:spLocks noChangeArrowheads="1"/>
        </xdr:cNvSpPr>
      </xdr:nvSpPr>
      <xdr:spPr bwMode="auto">
        <a:xfrm>
          <a:off x="552450" y="12839700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3</xdr:col>
      <xdr:colOff>266700</xdr:colOff>
      <xdr:row>24</xdr:row>
      <xdr:rowOff>571500</xdr:rowOff>
    </xdr:from>
    <xdr:to>
      <xdr:col>4</xdr:col>
      <xdr:colOff>133350</xdr:colOff>
      <xdr:row>24</xdr:row>
      <xdr:rowOff>1114425</xdr:rowOff>
    </xdr:to>
    <xdr:sp macro="" textlink="">
      <xdr:nvSpPr>
        <xdr:cNvPr id="269" name="Text Box 304"/>
        <xdr:cNvSpPr txBox="1">
          <a:spLocks noChangeArrowheads="1"/>
        </xdr:cNvSpPr>
      </xdr:nvSpPr>
      <xdr:spPr bwMode="auto">
        <a:xfrm>
          <a:off x="1323975" y="12896850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3</xdr:col>
      <xdr:colOff>200025</xdr:colOff>
      <xdr:row>24</xdr:row>
      <xdr:rowOff>1323975</xdr:rowOff>
    </xdr:from>
    <xdr:to>
      <xdr:col>4</xdr:col>
      <xdr:colOff>66675</xdr:colOff>
      <xdr:row>24</xdr:row>
      <xdr:rowOff>1866900</xdr:rowOff>
    </xdr:to>
    <xdr:sp macro="" textlink="">
      <xdr:nvSpPr>
        <xdr:cNvPr id="270" name="Text Box 304"/>
        <xdr:cNvSpPr txBox="1">
          <a:spLocks noChangeArrowheads="1"/>
        </xdr:cNvSpPr>
      </xdr:nvSpPr>
      <xdr:spPr bwMode="auto">
        <a:xfrm>
          <a:off x="1257300" y="1364932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</xdr:col>
      <xdr:colOff>209550</xdr:colOff>
      <xdr:row>24</xdr:row>
      <xdr:rowOff>1304925</xdr:rowOff>
    </xdr:from>
    <xdr:to>
      <xdr:col>2</xdr:col>
      <xdr:colOff>76200</xdr:colOff>
      <xdr:row>24</xdr:row>
      <xdr:rowOff>1847850</xdr:rowOff>
    </xdr:to>
    <xdr:sp macro="" textlink="">
      <xdr:nvSpPr>
        <xdr:cNvPr id="271" name="Text Box 304"/>
        <xdr:cNvSpPr txBox="1">
          <a:spLocks noChangeArrowheads="1"/>
        </xdr:cNvSpPr>
      </xdr:nvSpPr>
      <xdr:spPr bwMode="auto">
        <a:xfrm>
          <a:off x="561975" y="1363027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6</xdr:col>
      <xdr:colOff>257175</xdr:colOff>
      <xdr:row>24</xdr:row>
      <xdr:rowOff>523875</xdr:rowOff>
    </xdr:from>
    <xdr:to>
      <xdr:col>7</xdr:col>
      <xdr:colOff>123825</xdr:colOff>
      <xdr:row>24</xdr:row>
      <xdr:rowOff>1066800</xdr:rowOff>
    </xdr:to>
    <xdr:sp macro="" textlink="">
      <xdr:nvSpPr>
        <xdr:cNvPr id="272" name="Text Box 304"/>
        <xdr:cNvSpPr txBox="1">
          <a:spLocks noChangeArrowheads="1"/>
        </xdr:cNvSpPr>
      </xdr:nvSpPr>
      <xdr:spPr bwMode="auto">
        <a:xfrm>
          <a:off x="2371725" y="12849225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 editAs="oneCell">
    <xdr:from>
      <xdr:col>9</xdr:col>
      <xdr:colOff>266700</xdr:colOff>
      <xdr:row>24</xdr:row>
      <xdr:rowOff>1133475</xdr:rowOff>
    </xdr:from>
    <xdr:to>
      <xdr:col>11</xdr:col>
      <xdr:colOff>314325</xdr:colOff>
      <xdr:row>24</xdr:row>
      <xdr:rowOff>1895475</xdr:rowOff>
    </xdr:to>
    <xdr:pic>
      <xdr:nvPicPr>
        <xdr:cNvPr id="3645131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t="50000" r="50000"/>
        <a:stretch>
          <a:fillRect/>
        </a:stretch>
      </xdr:blipFill>
      <xdr:spPr bwMode="auto">
        <a:xfrm>
          <a:off x="3438525" y="14258925"/>
          <a:ext cx="752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314325</xdr:colOff>
      <xdr:row>24</xdr:row>
      <xdr:rowOff>390525</xdr:rowOff>
    </xdr:from>
    <xdr:to>
      <xdr:col>14</xdr:col>
      <xdr:colOff>9525</xdr:colOff>
      <xdr:row>24</xdr:row>
      <xdr:rowOff>1143000</xdr:rowOff>
    </xdr:to>
    <xdr:pic>
      <xdr:nvPicPr>
        <xdr:cNvPr id="3645132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50000" b="50000"/>
        <a:stretch>
          <a:fillRect/>
        </a:stretch>
      </xdr:blipFill>
      <xdr:spPr bwMode="auto">
        <a:xfrm>
          <a:off x="4191000" y="135159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314325</xdr:colOff>
      <xdr:row>24</xdr:row>
      <xdr:rowOff>1143000</xdr:rowOff>
    </xdr:from>
    <xdr:to>
      <xdr:col>14</xdr:col>
      <xdr:colOff>9525</xdr:colOff>
      <xdr:row>24</xdr:row>
      <xdr:rowOff>1905000</xdr:rowOff>
    </xdr:to>
    <xdr:pic>
      <xdr:nvPicPr>
        <xdr:cNvPr id="3645133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50000" t="50000"/>
        <a:stretch>
          <a:fillRect/>
        </a:stretch>
      </xdr:blipFill>
      <xdr:spPr bwMode="auto">
        <a:xfrm>
          <a:off x="4191000" y="14268450"/>
          <a:ext cx="752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266700</xdr:colOff>
      <xdr:row>24</xdr:row>
      <xdr:rowOff>390525</xdr:rowOff>
    </xdr:from>
    <xdr:to>
      <xdr:col>11</xdr:col>
      <xdr:colOff>314325</xdr:colOff>
      <xdr:row>24</xdr:row>
      <xdr:rowOff>1143000</xdr:rowOff>
    </xdr:to>
    <xdr:pic>
      <xdr:nvPicPr>
        <xdr:cNvPr id="3645134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r="50000" b="50000"/>
        <a:stretch>
          <a:fillRect/>
        </a:stretch>
      </xdr:blipFill>
      <xdr:spPr bwMode="auto">
        <a:xfrm>
          <a:off x="3438525" y="135159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104775</xdr:colOff>
      <xdr:row>24</xdr:row>
      <xdr:rowOff>704850</xdr:rowOff>
    </xdr:from>
    <xdr:to>
      <xdr:col>16</xdr:col>
      <xdr:colOff>152400</xdr:colOff>
      <xdr:row>24</xdr:row>
      <xdr:rowOff>1457325</xdr:rowOff>
    </xdr:to>
    <xdr:pic>
      <xdr:nvPicPr>
        <xdr:cNvPr id="3645135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r="50000" b="50000"/>
        <a:stretch>
          <a:fillRect/>
        </a:stretch>
      </xdr:blipFill>
      <xdr:spPr bwMode="auto">
        <a:xfrm>
          <a:off x="5038725" y="138303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24</xdr:row>
      <xdr:rowOff>781050</xdr:rowOff>
    </xdr:from>
    <xdr:to>
      <xdr:col>9</xdr:col>
      <xdr:colOff>123825</xdr:colOff>
      <xdr:row>24</xdr:row>
      <xdr:rowOff>1323975</xdr:rowOff>
    </xdr:to>
    <xdr:sp macro="" textlink="">
      <xdr:nvSpPr>
        <xdr:cNvPr id="278" name="Text Box 312"/>
        <xdr:cNvSpPr txBox="1">
          <a:spLocks noChangeArrowheads="1"/>
        </xdr:cNvSpPr>
      </xdr:nvSpPr>
      <xdr:spPr bwMode="auto">
        <a:xfrm>
          <a:off x="2914650" y="13106400"/>
          <a:ext cx="381000" cy="542925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64008" tIns="73152" rIns="0" bIns="0" anchor="t" upright="1"/>
        <a:lstStyle/>
        <a:p>
          <a:pPr algn="l" rtl="0">
            <a:defRPr sz="1000"/>
          </a:pPr>
          <a:r>
            <a:rPr lang="en-GB" sz="2600" b="1" i="0" strike="noStrike">
              <a:solidFill>
                <a:srgbClr val="FF0000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47625</xdr:colOff>
      <xdr:row>24</xdr:row>
      <xdr:rowOff>895350</xdr:rowOff>
    </xdr:from>
    <xdr:to>
      <xdr:col>15</xdr:col>
      <xdr:colOff>266700</xdr:colOff>
      <xdr:row>24</xdr:row>
      <xdr:rowOff>1438275</xdr:rowOff>
    </xdr:to>
    <xdr:sp macro="" textlink="">
      <xdr:nvSpPr>
        <xdr:cNvPr id="279" name="Text Box 304"/>
        <xdr:cNvSpPr txBox="1">
          <a:spLocks noChangeArrowheads="1"/>
        </xdr:cNvSpPr>
      </xdr:nvSpPr>
      <xdr:spPr bwMode="auto">
        <a:xfrm>
          <a:off x="5334000" y="13220700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FF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FF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11</xdr:col>
      <xdr:colOff>238125</xdr:colOff>
      <xdr:row>24</xdr:row>
      <xdr:rowOff>838200</xdr:rowOff>
    </xdr:from>
    <xdr:to>
      <xdr:col>12</xdr:col>
      <xdr:colOff>104775</xdr:colOff>
      <xdr:row>24</xdr:row>
      <xdr:rowOff>1381125</xdr:rowOff>
    </xdr:to>
    <xdr:sp macro="" textlink="">
      <xdr:nvSpPr>
        <xdr:cNvPr id="280" name="Text Box 304"/>
        <xdr:cNvSpPr txBox="1">
          <a:spLocks noChangeArrowheads="1"/>
        </xdr:cNvSpPr>
      </xdr:nvSpPr>
      <xdr:spPr bwMode="auto">
        <a:xfrm>
          <a:off x="4114800" y="13163550"/>
          <a:ext cx="219075" cy="542925"/>
        </a:xfrm>
        <a:prstGeom prst="rect">
          <a:avLst/>
        </a:prstGeom>
        <a:solidFill>
          <a:srgbClr val="00FF0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2800" b="1" i="0" u="none" strike="noStrike">
              <a:solidFill>
                <a:srgbClr val="0000FF"/>
              </a:solidFill>
              <a:latin typeface="Comic Sans MS"/>
            </a:rPr>
            <a:t>1</a:t>
          </a:r>
        </a:p>
      </xdr:txBody>
    </xdr:sp>
    <xdr:clientData/>
  </xdr:twoCellAnchor>
  <xdr:twoCellAnchor>
    <xdr:from>
      <xdr:col>0</xdr:col>
      <xdr:colOff>180975</xdr:colOff>
      <xdr:row>20</xdr:row>
      <xdr:rowOff>171450</xdr:rowOff>
    </xdr:from>
    <xdr:to>
      <xdr:col>4</xdr:col>
      <xdr:colOff>114300</xdr:colOff>
      <xdr:row>23</xdr:row>
      <xdr:rowOff>190500</xdr:rowOff>
    </xdr:to>
    <xdr:sp macro="" textlink="">
      <xdr:nvSpPr>
        <xdr:cNvPr id="3645139" name="Rounded Rectangle 280"/>
        <xdr:cNvSpPr>
          <a:spLocks noChangeArrowheads="1"/>
        </xdr:cNvSpPr>
      </xdr:nvSpPr>
      <xdr:spPr bwMode="auto">
        <a:xfrm>
          <a:off x="180975" y="11449050"/>
          <a:ext cx="1343025" cy="1552575"/>
        </a:xfrm>
        <a:prstGeom prst="roundRect">
          <a:avLst>
            <a:gd name="adj" fmla="val 16667"/>
          </a:avLst>
        </a:prstGeom>
        <a:noFill/>
        <a:ln w="1905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19050</xdr:colOff>
      <xdr:row>19</xdr:row>
      <xdr:rowOff>200025</xdr:rowOff>
    </xdr:from>
    <xdr:to>
      <xdr:col>3</xdr:col>
      <xdr:colOff>247650</xdr:colOff>
      <xdr:row>21</xdr:row>
      <xdr:rowOff>85725</xdr:rowOff>
    </xdr:to>
    <xdr:pic>
      <xdr:nvPicPr>
        <xdr:cNvPr id="3645140" name="Picture 281" descr="5ar04a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5400000">
          <a:off x="933450" y="11306175"/>
          <a:ext cx="5143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160274</xdr:colOff>
      <xdr:row>33</xdr:row>
      <xdr:rowOff>114300</xdr:rowOff>
    </xdr:from>
    <xdr:ext cx="6040501" cy="937629"/>
    <xdr:sp macro="" textlink="">
      <xdr:nvSpPr>
        <xdr:cNvPr id="283" name="Rectangle 282"/>
        <xdr:cNvSpPr/>
      </xdr:nvSpPr>
      <xdr:spPr>
        <a:xfrm>
          <a:off x="160274" y="18449925"/>
          <a:ext cx="6040501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Μικτά κλάσματα</a:t>
          </a:r>
          <a:endParaRPr lang="en-US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</xdr:col>
      <xdr:colOff>333375</xdr:colOff>
      <xdr:row>97</xdr:row>
      <xdr:rowOff>685800</xdr:rowOff>
    </xdr:from>
    <xdr:to>
      <xdr:col>3</xdr:col>
      <xdr:colOff>123824</xdr:colOff>
      <xdr:row>98</xdr:row>
      <xdr:rowOff>9525</xdr:rowOff>
    </xdr:to>
    <xdr:sp macro="" textlink="">
      <xdr:nvSpPr>
        <xdr:cNvPr id="281" name="TextBox 280"/>
        <xdr:cNvSpPr txBox="1"/>
      </xdr:nvSpPr>
      <xdr:spPr>
        <a:xfrm>
          <a:off x="685800" y="47358300"/>
          <a:ext cx="495299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u="none"/>
            <a:t>1/2</a:t>
          </a:r>
          <a:endParaRPr lang="en-GB" sz="1100" u="none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20</xdr:row>
      <xdr:rowOff>0</xdr:rowOff>
    </xdr:from>
    <xdr:to>
      <xdr:col>6</xdr:col>
      <xdr:colOff>38100</xdr:colOff>
      <xdr:row>20</xdr:row>
      <xdr:rowOff>295275</xdr:rowOff>
    </xdr:to>
    <xdr:sp macro="" textlink="">
      <xdr:nvSpPr>
        <xdr:cNvPr id="3381532" name="AutoShape 34"/>
        <xdr:cNvSpPr>
          <a:spLocks noChangeArrowheads="1"/>
        </xdr:cNvSpPr>
      </xdr:nvSpPr>
      <xdr:spPr bwMode="auto">
        <a:xfrm rot="5400000">
          <a:off x="3248025" y="9915525"/>
          <a:ext cx="295275" cy="409575"/>
        </a:xfrm>
        <a:prstGeom prst="triangle">
          <a:avLst>
            <a:gd name="adj" fmla="val 50000"/>
          </a:avLst>
        </a:pr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304800</xdr:colOff>
      <xdr:row>36</xdr:row>
      <xdr:rowOff>0</xdr:rowOff>
    </xdr:from>
    <xdr:to>
      <xdr:col>6</xdr:col>
      <xdr:colOff>38100</xdr:colOff>
      <xdr:row>36</xdr:row>
      <xdr:rowOff>295275</xdr:rowOff>
    </xdr:to>
    <xdr:sp macro="" textlink="">
      <xdr:nvSpPr>
        <xdr:cNvPr id="3381533" name="AutoShape 38"/>
        <xdr:cNvSpPr>
          <a:spLocks noChangeArrowheads="1"/>
        </xdr:cNvSpPr>
      </xdr:nvSpPr>
      <xdr:spPr bwMode="auto">
        <a:xfrm rot="5400000">
          <a:off x="3248025" y="18183225"/>
          <a:ext cx="295275" cy="409575"/>
        </a:xfrm>
        <a:prstGeom prst="triangle">
          <a:avLst>
            <a:gd name="adj" fmla="val 50000"/>
          </a:avLst>
        </a:pr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657225</xdr:colOff>
      <xdr:row>3</xdr:row>
      <xdr:rowOff>66675</xdr:rowOff>
    </xdr:from>
    <xdr:to>
      <xdr:col>10</xdr:col>
      <xdr:colOff>257175</xdr:colOff>
      <xdr:row>7</xdr:row>
      <xdr:rowOff>9525</xdr:rowOff>
    </xdr:to>
    <xdr:graphicFrame macro="">
      <xdr:nvGraphicFramePr>
        <xdr:cNvPr id="338153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314325</xdr:colOff>
      <xdr:row>1</xdr:row>
      <xdr:rowOff>76200</xdr:rowOff>
    </xdr:from>
    <xdr:to>
      <xdr:col>8</xdr:col>
      <xdr:colOff>266700</xdr:colOff>
      <xdr:row>1</xdr:row>
      <xdr:rowOff>533400</xdr:rowOff>
    </xdr:to>
    <xdr:sp macro="" textlink="">
      <xdr:nvSpPr>
        <xdr:cNvPr id="40967" name="WordArt 7"/>
        <xdr:cNvSpPr>
          <a:spLocks noChangeArrowheads="1" noChangeShapeType="1" noTextEdit="1"/>
        </xdr:cNvSpPr>
      </xdr:nvSpPr>
      <xdr:spPr bwMode="auto">
        <a:xfrm>
          <a:off x="1171575" y="819150"/>
          <a:ext cx="4010025" cy="45720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l-GR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Comic Sans MS"/>
            </a:rPr>
            <a:t>Κλάσματα μέχρι 30 ακέραιες μονάδες.</a:t>
          </a:r>
          <a:endParaRPr lang="en-GB" sz="3600" b="1" kern="10" spc="-360">
            <a:ln w="12700">
              <a:solidFill>
                <a:srgbClr val="000099"/>
              </a:solidFill>
              <a:round/>
              <a:headEnd/>
              <a:tailEnd/>
            </a:ln>
            <a:solidFill>
              <a:srgbClr val="33CCFF"/>
            </a:solidFill>
            <a:effectLst>
              <a:outerShdw dist="125724" dir="18900000" algn="ctr" rotWithShape="0">
                <a:srgbClr val="000099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4</xdr:col>
      <xdr:colOff>238125</xdr:colOff>
      <xdr:row>2</xdr:row>
      <xdr:rowOff>123825</xdr:rowOff>
    </xdr:from>
    <xdr:to>
      <xdr:col>5</xdr:col>
      <xdr:colOff>657225</xdr:colOff>
      <xdr:row>6</xdr:row>
      <xdr:rowOff>171450</xdr:rowOff>
    </xdr:to>
    <xdr:sp macro="" textlink="">
      <xdr:nvSpPr>
        <xdr:cNvPr id="40968" name="AutoShape 8"/>
        <xdr:cNvSpPr>
          <a:spLocks noChangeArrowheads="1"/>
        </xdr:cNvSpPr>
      </xdr:nvSpPr>
      <xdr:spPr bwMode="auto">
        <a:xfrm>
          <a:off x="2447925" y="1028700"/>
          <a:ext cx="1095375" cy="1238250"/>
        </a:xfrm>
        <a:prstGeom prst="wedgeRectCallout">
          <a:avLst>
            <a:gd name="adj1" fmla="val -109130"/>
            <a:gd name="adj2" fmla="val -24616"/>
          </a:avLst>
        </a:pr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l-GR" sz="1400" b="1" i="0" strike="noStrike">
              <a:solidFill>
                <a:srgbClr val="000000"/>
              </a:solidFill>
              <a:latin typeface="Comic Sans MS"/>
            </a:rPr>
            <a:t>Γράψε το κλάσμα στα κίτρινα κουτάκια.</a:t>
          </a:r>
        </a:p>
      </xdr:txBody>
    </xdr:sp>
    <xdr:clientData/>
  </xdr:twoCellAnchor>
  <xdr:twoCellAnchor>
    <xdr:from>
      <xdr:col>3</xdr:col>
      <xdr:colOff>57150</xdr:colOff>
      <xdr:row>4</xdr:row>
      <xdr:rowOff>38100</xdr:rowOff>
    </xdr:from>
    <xdr:to>
      <xdr:col>4</xdr:col>
      <xdr:colOff>161925</xdr:colOff>
      <xdr:row>5</xdr:row>
      <xdr:rowOff>133350</xdr:rowOff>
    </xdr:to>
    <xdr:pic>
      <xdr:nvPicPr>
        <xdr:cNvPr id="3381537" name="Picture 9" descr="http://www.olympiafest.gr/images/films/cirkeline3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1590675" y="1533525"/>
          <a:ext cx="7810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7</xdr:row>
      <xdr:rowOff>66675</xdr:rowOff>
    </xdr:from>
    <xdr:to>
      <xdr:col>10</xdr:col>
      <xdr:colOff>419100</xdr:colOff>
      <xdr:row>7</xdr:row>
      <xdr:rowOff>342900</xdr:rowOff>
    </xdr:to>
    <xdr:sp macro="" textlink="">
      <xdr:nvSpPr>
        <xdr:cNvPr id="40973" name="AutoShape 13"/>
        <xdr:cNvSpPr>
          <a:spLocks noChangeArrowheads="1"/>
        </xdr:cNvSpPr>
      </xdr:nvSpPr>
      <xdr:spPr bwMode="auto">
        <a:xfrm>
          <a:off x="619125" y="2352675"/>
          <a:ext cx="6067425" cy="276225"/>
        </a:xfrm>
        <a:prstGeom prst="wedgeRectCallout">
          <a:avLst>
            <a:gd name="adj1" fmla="val 36657"/>
            <a:gd name="adj2" fmla="val 129310"/>
          </a:avLst>
        </a:pr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Να οι ακέραιες μονάδες που έχει το κλάσμα που έγραψες.</a:t>
          </a:r>
        </a:p>
      </xdr:txBody>
    </xdr:sp>
    <xdr:clientData/>
  </xdr:twoCellAnchor>
  <xdr:twoCellAnchor>
    <xdr:from>
      <xdr:col>5</xdr:col>
      <xdr:colOff>276225</xdr:colOff>
      <xdr:row>11</xdr:row>
      <xdr:rowOff>104775</xdr:rowOff>
    </xdr:from>
    <xdr:to>
      <xdr:col>9</xdr:col>
      <xdr:colOff>85725</xdr:colOff>
      <xdr:row>13</xdr:row>
      <xdr:rowOff>161925</xdr:rowOff>
    </xdr:to>
    <xdr:sp macro="" textlink="">
      <xdr:nvSpPr>
        <xdr:cNvPr id="40974" name="AutoShape 14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3162300" y="6715125"/>
          <a:ext cx="2514600" cy="438150"/>
        </a:xfrm>
        <a:prstGeom prst="ellipseRibbon2">
          <a:avLst>
            <a:gd name="adj1" fmla="val 25000"/>
            <a:gd name="adj2" fmla="val 50000"/>
            <a:gd name="adj3" fmla="val 12500"/>
          </a:avLst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l-GR" sz="14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2</xdr:col>
      <xdr:colOff>238125</xdr:colOff>
      <xdr:row>16</xdr:row>
      <xdr:rowOff>0</xdr:rowOff>
    </xdr:from>
    <xdr:to>
      <xdr:col>8</xdr:col>
      <xdr:colOff>200025</xdr:colOff>
      <xdr:row>17</xdr:row>
      <xdr:rowOff>114300</xdr:rowOff>
    </xdr:to>
    <xdr:sp macro="" textlink="">
      <xdr:nvSpPr>
        <xdr:cNvPr id="40977" name="WordArt 17"/>
        <xdr:cNvSpPr>
          <a:spLocks noChangeArrowheads="1" noChangeShapeType="1" noTextEdit="1"/>
        </xdr:cNvSpPr>
      </xdr:nvSpPr>
      <xdr:spPr bwMode="auto">
        <a:xfrm>
          <a:off x="1095375" y="8801100"/>
          <a:ext cx="4019550" cy="30480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l-GR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Comic Sans MS"/>
            </a:rPr>
            <a:t>Κλάσματα μέχρι 30 ακέραιες μονάδες.</a:t>
          </a:r>
          <a:endParaRPr lang="en-GB" sz="3600" b="1" kern="10" spc="-360">
            <a:ln w="12700">
              <a:solidFill>
                <a:srgbClr val="000099"/>
              </a:solidFill>
              <a:round/>
              <a:headEnd/>
              <a:tailEnd/>
            </a:ln>
            <a:solidFill>
              <a:srgbClr val="33CCFF"/>
            </a:solidFill>
            <a:effectLst>
              <a:outerShdw dist="125724" dir="18900000" algn="ctr" rotWithShape="0">
                <a:srgbClr val="000099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3</xdr:col>
      <xdr:colOff>361950</xdr:colOff>
      <xdr:row>18</xdr:row>
      <xdr:rowOff>57150</xdr:rowOff>
    </xdr:from>
    <xdr:to>
      <xdr:col>5</xdr:col>
      <xdr:colOff>495300</xdr:colOff>
      <xdr:row>22</xdr:row>
      <xdr:rowOff>171450</xdr:rowOff>
    </xdr:to>
    <xdr:sp macro="" textlink="">
      <xdr:nvSpPr>
        <xdr:cNvPr id="40978" name="AutoShape 18"/>
        <xdr:cNvSpPr>
          <a:spLocks noChangeArrowheads="1"/>
        </xdr:cNvSpPr>
      </xdr:nvSpPr>
      <xdr:spPr bwMode="auto">
        <a:xfrm>
          <a:off x="1895475" y="9334500"/>
          <a:ext cx="1485900" cy="1409700"/>
        </a:xfrm>
        <a:prstGeom prst="wedgeRectCallout">
          <a:avLst>
            <a:gd name="adj1" fmla="val -67306"/>
            <a:gd name="adj2" fmla="val -19593"/>
          </a:avLst>
        </a:pr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l-GR" sz="1400" b="1" i="0" strike="noStrike">
              <a:solidFill>
                <a:srgbClr val="000000"/>
              </a:solidFill>
              <a:latin typeface="Comic Sans MS"/>
            </a:rPr>
            <a:t>Γράψε πρώτα το καταχρηστικό κλάσμα και μετά μετάτρεψέ το σε μεικτό.</a:t>
          </a:r>
        </a:p>
      </xdr:txBody>
    </xdr:sp>
    <xdr:clientData/>
  </xdr:twoCellAnchor>
  <xdr:twoCellAnchor>
    <xdr:from>
      <xdr:col>1</xdr:col>
      <xdr:colOff>85725</xdr:colOff>
      <xdr:row>19</xdr:row>
      <xdr:rowOff>152400</xdr:rowOff>
    </xdr:from>
    <xdr:to>
      <xdr:col>1</xdr:col>
      <xdr:colOff>619125</xdr:colOff>
      <xdr:row>20</xdr:row>
      <xdr:rowOff>247650</xdr:rowOff>
    </xdr:to>
    <xdr:pic>
      <xdr:nvPicPr>
        <xdr:cNvPr id="3381543" name="Picture 19" descr="http://www.olympiafest.gr/images/films/cirkeline3.jpg"/>
        <xdr:cNvPicPr>
          <a:picLocks noChangeAspect="1" noChangeArrowheads="1"/>
        </xdr:cNvPicPr>
      </xdr:nvPicPr>
      <xdr:blipFill>
        <a:blip xmlns:r="http://schemas.openxmlformats.org/officeDocument/2006/relationships" r:embed="rId5" r:link="rId3" cstate="print"/>
        <a:srcRect/>
        <a:stretch>
          <a:fillRect/>
        </a:stretch>
      </xdr:blipFill>
      <xdr:spPr bwMode="auto">
        <a:xfrm>
          <a:off x="266700" y="9715500"/>
          <a:ext cx="5334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23</xdr:row>
      <xdr:rowOff>66675</xdr:rowOff>
    </xdr:from>
    <xdr:to>
      <xdr:col>10</xdr:col>
      <xdr:colOff>419100</xdr:colOff>
      <xdr:row>23</xdr:row>
      <xdr:rowOff>342900</xdr:rowOff>
    </xdr:to>
    <xdr:sp macro="" textlink="">
      <xdr:nvSpPr>
        <xdr:cNvPr id="40980" name="AutoShape 20"/>
        <xdr:cNvSpPr>
          <a:spLocks noChangeArrowheads="1"/>
        </xdr:cNvSpPr>
      </xdr:nvSpPr>
      <xdr:spPr bwMode="auto">
        <a:xfrm>
          <a:off x="619125" y="10829925"/>
          <a:ext cx="6067425" cy="276225"/>
        </a:xfrm>
        <a:prstGeom prst="wedgeRectCallout">
          <a:avLst>
            <a:gd name="adj1" fmla="val 36657"/>
            <a:gd name="adj2" fmla="val 129310"/>
          </a:avLst>
        </a:pr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Να οι ακέραιες μονάδες που έχει το κλάσμα που έγραψες.</a:t>
          </a:r>
        </a:p>
      </xdr:txBody>
    </xdr:sp>
    <xdr:clientData/>
  </xdr:twoCellAnchor>
  <xdr:twoCellAnchor>
    <xdr:from>
      <xdr:col>5</xdr:col>
      <xdr:colOff>276225</xdr:colOff>
      <xdr:row>27</xdr:row>
      <xdr:rowOff>104775</xdr:rowOff>
    </xdr:from>
    <xdr:to>
      <xdr:col>9</xdr:col>
      <xdr:colOff>85725</xdr:colOff>
      <xdr:row>29</xdr:row>
      <xdr:rowOff>161925</xdr:rowOff>
    </xdr:to>
    <xdr:sp macro="" textlink="">
      <xdr:nvSpPr>
        <xdr:cNvPr id="40981" name="AutoShape 21">
          <a:hlinkClick xmlns:r="http://schemas.openxmlformats.org/officeDocument/2006/relationships" r:id="rId6"/>
        </xdr:cNvPr>
        <xdr:cNvSpPr>
          <a:spLocks noChangeArrowheads="1"/>
        </xdr:cNvSpPr>
      </xdr:nvSpPr>
      <xdr:spPr bwMode="auto">
        <a:xfrm>
          <a:off x="3162300" y="15373350"/>
          <a:ext cx="2514600" cy="438150"/>
        </a:xfrm>
        <a:prstGeom prst="ellipseRibbon2">
          <a:avLst>
            <a:gd name="adj1" fmla="val 25000"/>
            <a:gd name="adj2" fmla="val 50000"/>
            <a:gd name="adj3" fmla="val 12500"/>
          </a:avLst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l-GR" sz="14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8</xdr:col>
      <xdr:colOff>295275</xdr:colOff>
      <xdr:row>15</xdr:row>
      <xdr:rowOff>838200</xdr:rowOff>
    </xdr:from>
    <xdr:to>
      <xdr:col>12</xdr:col>
      <xdr:colOff>47625</xdr:colOff>
      <xdr:row>17</xdr:row>
      <xdr:rowOff>0</xdr:rowOff>
    </xdr:to>
    <xdr:sp macro="" textlink="">
      <xdr:nvSpPr>
        <xdr:cNvPr id="40982" name="AutoShape 22">
          <a:hlinkClick xmlns:r="http://schemas.openxmlformats.org/officeDocument/2006/relationships" r:id="rId7"/>
        </xdr:cNvPr>
        <xdr:cNvSpPr>
          <a:spLocks noChangeArrowheads="1"/>
        </xdr:cNvSpPr>
      </xdr:nvSpPr>
      <xdr:spPr bwMode="auto">
        <a:xfrm>
          <a:off x="5210175" y="8782050"/>
          <a:ext cx="1962150" cy="209550"/>
        </a:xfrm>
        <a:prstGeom prst="ribbon">
          <a:avLst>
            <a:gd name="adj1" fmla="val 12500"/>
            <a:gd name="adj2" fmla="val 50000"/>
          </a:avLst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el-GR" sz="11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0</xdr:col>
      <xdr:colOff>57150</xdr:colOff>
      <xdr:row>15</xdr:row>
      <xdr:rowOff>85725</xdr:rowOff>
    </xdr:from>
    <xdr:to>
      <xdr:col>10</xdr:col>
      <xdr:colOff>409575</xdr:colOff>
      <xdr:row>15</xdr:row>
      <xdr:rowOff>647700</xdr:rowOff>
    </xdr:to>
    <xdr:sp macro="" textlink="">
      <xdr:nvSpPr>
        <xdr:cNvPr id="40983" name="WordArt 23"/>
        <xdr:cNvSpPr>
          <a:spLocks noChangeArrowheads="1" noChangeShapeType="1" noTextEdit="1"/>
        </xdr:cNvSpPr>
      </xdr:nvSpPr>
      <xdr:spPr bwMode="auto">
        <a:xfrm>
          <a:off x="57150" y="8029575"/>
          <a:ext cx="6619875" cy="5619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3366FF"/>
              </a:solidFill>
              <a:effectLst/>
              <a:latin typeface="Arial Black"/>
            </a:rPr>
            <a:t>Μετάτρεψε το καταχρηστικό κλάσμα σε μεικτό.</a:t>
          </a:r>
          <a:endParaRPr lang="en-GB" sz="36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3366FF"/>
            </a:solidFill>
            <a:effectLst/>
            <a:latin typeface="Arial Black"/>
          </a:endParaRPr>
        </a:p>
      </xdr:txBody>
    </xdr:sp>
    <xdr:clientData/>
  </xdr:twoCellAnchor>
  <xdr:twoCellAnchor>
    <xdr:from>
      <xdr:col>9</xdr:col>
      <xdr:colOff>76200</xdr:colOff>
      <xdr:row>17</xdr:row>
      <xdr:rowOff>238125</xdr:rowOff>
    </xdr:from>
    <xdr:to>
      <xdr:col>10</xdr:col>
      <xdr:colOff>390525</xdr:colOff>
      <xdr:row>22</xdr:row>
      <xdr:rowOff>161925</xdr:rowOff>
    </xdr:to>
    <xdr:graphicFrame macro="">
      <xdr:nvGraphicFramePr>
        <xdr:cNvPr id="3381548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238125</xdr:colOff>
      <xdr:row>32</xdr:row>
      <xdr:rowOff>0</xdr:rowOff>
    </xdr:from>
    <xdr:to>
      <xdr:col>8</xdr:col>
      <xdr:colOff>200025</xdr:colOff>
      <xdr:row>33</xdr:row>
      <xdr:rowOff>114300</xdr:rowOff>
    </xdr:to>
    <xdr:sp macro="" textlink="">
      <xdr:nvSpPr>
        <xdr:cNvPr id="40986" name="WordArt 26"/>
        <xdr:cNvSpPr>
          <a:spLocks noChangeArrowheads="1" noChangeShapeType="1" noTextEdit="1"/>
        </xdr:cNvSpPr>
      </xdr:nvSpPr>
      <xdr:spPr bwMode="auto">
        <a:xfrm>
          <a:off x="1095375" y="17068800"/>
          <a:ext cx="4019550" cy="30480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l-GR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Comic Sans MS"/>
            </a:rPr>
            <a:t>Κλάσματα μέχρι 30 ακέραιες μονάδες.</a:t>
          </a:r>
          <a:endParaRPr lang="en-GB" sz="3600" b="1" kern="10" spc="-360">
            <a:ln w="12700">
              <a:solidFill>
                <a:srgbClr val="000099"/>
              </a:solidFill>
              <a:round/>
              <a:headEnd/>
              <a:tailEnd/>
            </a:ln>
            <a:solidFill>
              <a:srgbClr val="33CCFF"/>
            </a:solidFill>
            <a:effectLst>
              <a:outerShdw dist="125724" dir="18900000" algn="ctr" rotWithShape="0">
                <a:srgbClr val="000099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3</xdr:col>
      <xdr:colOff>352425</xdr:colOff>
      <xdr:row>34</xdr:row>
      <xdr:rowOff>38100</xdr:rowOff>
    </xdr:from>
    <xdr:to>
      <xdr:col>5</xdr:col>
      <xdr:colOff>504825</xdr:colOff>
      <xdr:row>38</xdr:row>
      <xdr:rowOff>171450</xdr:rowOff>
    </xdr:to>
    <xdr:sp macro="" textlink="">
      <xdr:nvSpPr>
        <xdr:cNvPr id="40987" name="AutoShape 27"/>
        <xdr:cNvSpPr>
          <a:spLocks noChangeArrowheads="1"/>
        </xdr:cNvSpPr>
      </xdr:nvSpPr>
      <xdr:spPr bwMode="auto">
        <a:xfrm>
          <a:off x="1885950" y="17583150"/>
          <a:ext cx="1504950" cy="1428750"/>
        </a:xfrm>
        <a:prstGeom prst="wedgeRectCallout">
          <a:avLst>
            <a:gd name="adj1" fmla="val -70255"/>
            <a:gd name="adj2" fmla="val -20667"/>
          </a:avLst>
        </a:pr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l-GR" sz="1400" b="1" i="0" strike="noStrike">
              <a:solidFill>
                <a:srgbClr val="000000"/>
              </a:solidFill>
              <a:latin typeface="Comic Sans MS"/>
            </a:rPr>
            <a:t>Γράψε πρώτα το μεικτό κλάσμα και μετά μετάτρεψε το σε καταχρηστικό.</a:t>
          </a:r>
        </a:p>
      </xdr:txBody>
    </xdr:sp>
    <xdr:clientData/>
  </xdr:twoCellAnchor>
  <xdr:twoCellAnchor>
    <xdr:from>
      <xdr:col>8</xdr:col>
      <xdr:colOff>57150</xdr:colOff>
      <xdr:row>35</xdr:row>
      <xdr:rowOff>161925</xdr:rowOff>
    </xdr:from>
    <xdr:to>
      <xdr:col>9</xdr:col>
      <xdr:colOff>0</xdr:colOff>
      <xdr:row>36</xdr:row>
      <xdr:rowOff>257175</xdr:rowOff>
    </xdr:to>
    <xdr:pic>
      <xdr:nvPicPr>
        <xdr:cNvPr id="3381551" name="Picture 28" descr="http://www.olympiafest.gr/images/films/cirkeline3.jpg"/>
        <xdr:cNvPicPr>
          <a:picLocks noChangeAspect="1" noChangeArrowheads="1"/>
        </xdr:cNvPicPr>
      </xdr:nvPicPr>
      <xdr:blipFill>
        <a:blip xmlns:r="http://schemas.openxmlformats.org/officeDocument/2006/relationships" r:embed="rId9" r:link="rId3" cstate="print"/>
        <a:srcRect/>
        <a:stretch>
          <a:fillRect/>
        </a:stretch>
      </xdr:blipFill>
      <xdr:spPr bwMode="auto">
        <a:xfrm>
          <a:off x="4972050" y="17992725"/>
          <a:ext cx="6191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39</xdr:row>
      <xdr:rowOff>66675</xdr:rowOff>
    </xdr:from>
    <xdr:to>
      <xdr:col>10</xdr:col>
      <xdr:colOff>419100</xdr:colOff>
      <xdr:row>39</xdr:row>
      <xdr:rowOff>342900</xdr:rowOff>
    </xdr:to>
    <xdr:sp macro="" textlink="">
      <xdr:nvSpPr>
        <xdr:cNvPr id="40989" name="AutoShape 29"/>
        <xdr:cNvSpPr>
          <a:spLocks noChangeArrowheads="1"/>
        </xdr:cNvSpPr>
      </xdr:nvSpPr>
      <xdr:spPr bwMode="auto">
        <a:xfrm>
          <a:off x="619125" y="19097625"/>
          <a:ext cx="6067425" cy="276225"/>
        </a:xfrm>
        <a:prstGeom prst="wedgeRectCallout">
          <a:avLst>
            <a:gd name="adj1" fmla="val 36657"/>
            <a:gd name="adj2" fmla="val 129310"/>
          </a:avLst>
        </a:prstGeom>
        <a:solidFill>
          <a:srgbClr val="00CC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Να οι ακέραιες μονάδες που έχει το κλάσμα που έγραψες.</a:t>
          </a:r>
        </a:p>
      </xdr:txBody>
    </xdr:sp>
    <xdr:clientData/>
  </xdr:twoCellAnchor>
  <xdr:twoCellAnchor>
    <xdr:from>
      <xdr:col>5</xdr:col>
      <xdr:colOff>276225</xdr:colOff>
      <xdr:row>43</xdr:row>
      <xdr:rowOff>104775</xdr:rowOff>
    </xdr:from>
    <xdr:to>
      <xdr:col>9</xdr:col>
      <xdr:colOff>85725</xdr:colOff>
      <xdr:row>45</xdr:row>
      <xdr:rowOff>161925</xdr:rowOff>
    </xdr:to>
    <xdr:sp macro="" textlink="">
      <xdr:nvSpPr>
        <xdr:cNvPr id="40990" name="AutoShape 30">
          <a:hlinkClick xmlns:r="http://schemas.openxmlformats.org/officeDocument/2006/relationships" r:id="rId10"/>
        </xdr:cNvPr>
        <xdr:cNvSpPr>
          <a:spLocks noChangeArrowheads="1"/>
        </xdr:cNvSpPr>
      </xdr:nvSpPr>
      <xdr:spPr bwMode="auto">
        <a:xfrm>
          <a:off x="3162300" y="23641050"/>
          <a:ext cx="2514600" cy="438150"/>
        </a:xfrm>
        <a:prstGeom prst="ellipseRibbon2">
          <a:avLst>
            <a:gd name="adj1" fmla="val 25000"/>
            <a:gd name="adj2" fmla="val 50000"/>
            <a:gd name="adj3" fmla="val 12500"/>
          </a:avLst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l-GR" sz="14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8</xdr:col>
      <xdr:colOff>295275</xdr:colOff>
      <xdr:row>31</xdr:row>
      <xdr:rowOff>838200</xdr:rowOff>
    </xdr:from>
    <xdr:to>
      <xdr:col>12</xdr:col>
      <xdr:colOff>47625</xdr:colOff>
      <xdr:row>33</xdr:row>
      <xdr:rowOff>0</xdr:rowOff>
    </xdr:to>
    <xdr:sp macro="" textlink="">
      <xdr:nvSpPr>
        <xdr:cNvPr id="40991" name="AutoShape 31">
          <a:hlinkClick xmlns:r="http://schemas.openxmlformats.org/officeDocument/2006/relationships" r:id="rId11"/>
        </xdr:cNvPr>
        <xdr:cNvSpPr>
          <a:spLocks noChangeArrowheads="1"/>
        </xdr:cNvSpPr>
      </xdr:nvSpPr>
      <xdr:spPr bwMode="auto">
        <a:xfrm>
          <a:off x="5210175" y="17049750"/>
          <a:ext cx="1962150" cy="209550"/>
        </a:xfrm>
        <a:prstGeom prst="ribbon">
          <a:avLst>
            <a:gd name="adj1" fmla="val 12500"/>
            <a:gd name="adj2" fmla="val 50000"/>
          </a:avLst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el-GR" sz="11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0</xdr:col>
      <xdr:colOff>57150</xdr:colOff>
      <xdr:row>31</xdr:row>
      <xdr:rowOff>85725</xdr:rowOff>
    </xdr:from>
    <xdr:to>
      <xdr:col>10</xdr:col>
      <xdr:colOff>409575</xdr:colOff>
      <xdr:row>31</xdr:row>
      <xdr:rowOff>647700</xdr:rowOff>
    </xdr:to>
    <xdr:sp macro="" textlink="">
      <xdr:nvSpPr>
        <xdr:cNvPr id="40992" name="WordArt 32"/>
        <xdr:cNvSpPr>
          <a:spLocks noChangeArrowheads="1" noChangeShapeType="1" noTextEdit="1"/>
        </xdr:cNvSpPr>
      </xdr:nvSpPr>
      <xdr:spPr bwMode="auto">
        <a:xfrm>
          <a:off x="57150" y="16297275"/>
          <a:ext cx="6619875" cy="5619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Μετάτρεψε το μεικτό κλάσμα σε καταχρηστικό.</a:t>
          </a:r>
          <a:endParaRPr lang="en-GB" sz="36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0000"/>
            </a:solidFill>
            <a:effectLst/>
            <a:latin typeface="Arial Black"/>
          </a:endParaRPr>
        </a:p>
      </xdr:txBody>
    </xdr:sp>
    <xdr:clientData/>
  </xdr:twoCellAnchor>
  <xdr:twoCellAnchor>
    <xdr:from>
      <xdr:col>5</xdr:col>
      <xdr:colOff>495300</xdr:colOff>
      <xdr:row>20</xdr:row>
      <xdr:rowOff>57150</xdr:rowOff>
    </xdr:from>
    <xdr:to>
      <xdr:col>5</xdr:col>
      <xdr:colOff>495300</xdr:colOff>
      <xdr:row>20</xdr:row>
      <xdr:rowOff>238125</xdr:rowOff>
    </xdr:to>
    <xdr:sp macro="" textlink="">
      <xdr:nvSpPr>
        <xdr:cNvPr id="3381556" name="Line 35"/>
        <xdr:cNvSpPr>
          <a:spLocks noChangeShapeType="1"/>
        </xdr:cNvSpPr>
      </xdr:nvSpPr>
      <xdr:spPr bwMode="auto">
        <a:xfrm>
          <a:off x="3381375" y="10029825"/>
          <a:ext cx="0" cy="180975"/>
        </a:xfrm>
        <a:prstGeom prst="line">
          <a:avLst/>
        </a:prstGeom>
        <a:noFill/>
        <a:ln w="9525">
          <a:solidFill>
            <a:srgbClr val="00CCFF"/>
          </a:solidFill>
          <a:round/>
          <a:headEnd/>
          <a:tailEnd/>
        </a:ln>
      </xdr:spPr>
    </xdr:sp>
    <xdr:clientData/>
  </xdr:twoCellAnchor>
  <xdr:twoCellAnchor>
    <xdr:from>
      <xdr:col>5</xdr:col>
      <xdr:colOff>504825</xdr:colOff>
      <xdr:row>36</xdr:row>
      <xdr:rowOff>47625</xdr:rowOff>
    </xdr:from>
    <xdr:to>
      <xdr:col>5</xdr:col>
      <xdr:colOff>504825</xdr:colOff>
      <xdr:row>36</xdr:row>
      <xdr:rowOff>228600</xdr:rowOff>
    </xdr:to>
    <xdr:sp macro="" textlink="">
      <xdr:nvSpPr>
        <xdr:cNvPr id="3381557" name="Line 41"/>
        <xdr:cNvSpPr>
          <a:spLocks noChangeShapeType="1"/>
        </xdr:cNvSpPr>
      </xdr:nvSpPr>
      <xdr:spPr bwMode="auto">
        <a:xfrm>
          <a:off x="3390900" y="18288000"/>
          <a:ext cx="0" cy="180975"/>
        </a:xfrm>
        <a:prstGeom prst="line">
          <a:avLst/>
        </a:prstGeom>
        <a:noFill/>
        <a:ln w="15875">
          <a:solidFill>
            <a:srgbClr val="00CCFF"/>
          </a:solidFill>
          <a:round/>
          <a:headEnd/>
          <a:tailEnd/>
        </a:ln>
      </xdr:spPr>
    </xdr:sp>
    <xdr:clientData/>
  </xdr:twoCellAnchor>
  <xdr:twoCellAnchor>
    <xdr:from>
      <xdr:col>9</xdr:col>
      <xdr:colOff>133350</xdr:colOff>
      <xdr:row>34</xdr:row>
      <xdr:rowOff>123825</xdr:rowOff>
    </xdr:from>
    <xdr:to>
      <xdr:col>10</xdr:col>
      <xdr:colOff>581025</xdr:colOff>
      <xdr:row>38</xdr:row>
      <xdr:rowOff>171450</xdr:rowOff>
    </xdr:to>
    <xdr:graphicFrame macro="">
      <xdr:nvGraphicFramePr>
        <xdr:cNvPr id="3381558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495300</xdr:colOff>
      <xdr:row>46</xdr:row>
      <xdr:rowOff>695325</xdr:rowOff>
    </xdr:from>
    <xdr:to>
      <xdr:col>8</xdr:col>
      <xdr:colOff>180975</xdr:colOff>
      <xdr:row>47</xdr:row>
      <xdr:rowOff>104775</xdr:rowOff>
    </xdr:to>
    <xdr:sp macro="" textlink="">
      <xdr:nvSpPr>
        <xdr:cNvPr id="41006" name="WordArt 46"/>
        <xdr:cNvSpPr>
          <a:spLocks noChangeArrowheads="1" noChangeShapeType="1" noTextEdit="1"/>
        </xdr:cNvSpPr>
      </xdr:nvSpPr>
      <xdr:spPr bwMode="auto">
        <a:xfrm>
          <a:off x="1352550" y="24803100"/>
          <a:ext cx="3743325" cy="4667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Κι άλλες ασκήσεις</a:t>
          </a:r>
          <a:endParaRPr lang="en-GB" sz="36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0000"/>
            </a:solidFill>
            <a:effectLst/>
            <a:latin typeface="Arial Black"/>
          </a:endParaRPr>
        </a:p>
      </xdr:txBody>
    </xdr:sp>
    <xdr:clientData/>
  </xdr:twoCellAnchor>
  <xdr:twoCellAnchor>
    <xdr:from>
      <xdr:col>1</xdr:col>
      <xdr:colOff>342900</xdr:colOff>
      <xdr:row>49</xdr:row>
      <xdr:rowOff>466725</xdr:rowOff>
    </xdr:from>
    <xdr:to>
      <xdr:col>1</xdr:col>
      <xdr:colOff>342900</xdr:colOff>
      <xdr:row>50</xdr:row>
      <xdr:rowOff>161925</xdr:rowOff>
    </xdr:to>
    <xdr:sp macro="" textlink="">
      <xdr:nvSpPr>
        <xdr:cNvPr id="3381560" name="Line 47"/>
        <xdr:cNvSpPr>
          <a:spLocks noChangeShapeType="1"/>
        </xdr:cNvSpPr>
      </xdr:nvSpPr>
      <xdr:spPr bwMode="auto">
        <a:xfrm>
          <a:off x="523875" y="26546175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342900</xdr:colOff>
      <xdr:row>56</xdr:row>
      <xdr:rowOff>466725</xdr:rowOff>
    </xdr:from>
    <xdr:to>
      <xdr:col>1</xdr:col>
      <xdr:colOff>342900</xdr:colOff>
      <xdr:row>57</xdr:row>
      <xdr:rowOff>161925</xdr:rowOff>
    </xdr:to>
    <xdr:sp macro="" textlink="">
      <xdr:nvSpPr>
        <xdr:cNvPr id="3381561" name="Line 48"/>
        <xdr:cNvSpPr>
          <a:spLocks noChangeShapeType="1"/>
        </xdr:cNvSpPr>
      </xdr:nvSpPr>
      <xdr:spPr bwMode="auto">
        <a:xfrm>
          <a:off x="523875" y="29498925"/>
          <a:ext cx="0" cy="1619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342900</xdr:colOff>
      <xdr:row>63</xdr:row>
      <xdr:rowOff>466725</xdr:rowOff>
    </xdr:from>
    <xdr:to>
      <xdr:col>1</xdr:col>
      <xdr:colOff>342900</xdr:colOff>
      <xdr:row>64</xdr:row>
      <xdr:rowOff>161925</xdr:rowOff>
    </xdr:to>
    <xdr:sp macro="" textlink="">
      <xdr:nvSpPr>
        <xdr:cNvPr id="3381562" name="Line 49"/>
        <xdr:cNvSpPr>
          <a:spLocks noChangeShapeType="1"/>
        </xdr:cNvSpPr>
      </xdr:nvSpPr>
      <xdr:spPr bwMode="auto">
        <a:xfrm>
          <a:off x="523875" y="32966025"/>
          <a:ext cx="0" cy="1619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342900</xdr:colOff>
      <xdr:row>70</xdr:row>
      <xdr:rowOff>466725</xdr:rowOff>
    </xdr:from>
    <xdr:to>
      <xdr:col>1</xdr:col>
      <xdr:colOff>342900</xdr:colOff>
      <xdr:row>71</xdr:row>
      <xdr:rowOff>161925</xdr:rowOff>
    </xdr:to>
    <xdr:sp macro="" textlink="">
      <xdr:nvSpPr>
        <xdr:cNvPr id="3381563" name="Line 53"/>
        <xdr:cNvSpPr>
          <a:spLocks noChangeShapeType="1"/>
        </xdr:cNvSpPr>
      </xdr:nvSpPr>
      <xdr:spPr bwMode="auto">
        <a:xfrm>
          <a:off x="523875" y="36471225"/>
          <a:ext cx="0" cy="1619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57150</xdr:colOff>
      <xdr:row>62</xdr:row>
      <xdr:rowOff>1000125</xdr:rowOff>
    </xdr:from>
    <xdr:to>
      <xdr:col>2</xdr:col>
      <xdr:colOff>419100</xdr:colOff>
      <xdr:row>62</xdr:row>
      <xdr:rowOff>1295400</xdr:rowOff>
    </xdr:to>
    <xdr:sp macro="" textlink="">
      <xdr:nvSpPr>
        <xdr:cNvPr id="41017" name="WordArt 57"/>
        <xdr:cNvSpPr>
          <a:spLocks noChangeArrowheads="1" noChangeShapeType="1" noTextEdit="1"/>
        </xdr:cNvSpPr>
      </xdr:nvSpPr>
      <xdr:spPr bwMode="auto">
        <a:xfrm>
          <a:off x="57150" y="32318325"/>
          <a:ext cx="1219200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1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69</xdr:row>
      <xdr:rowOff>1162050</xdr:rowOff>
    </xdr:from>
    <xdr:to>
      <xdr:col>2</xdr:col>
      <xdr:colOff>361950</xdr:colOff>
      <xdr:row>69</xdr:row>
      <xdr:rowOff>1457325</xdr:rowOff>
    </xdr:to>
    <xdr:sp macro="" textlink="">
      <xdr:nvSpPr>
        <xdr:cNvPr id="41018" name="WordArt 58"/>
        <xdr:cNvSpPr>
          <a:spLocks noChangeArrowheads="1" noChangeShapeType="1" noTextEdit="1"/>
        </xdr:cNvSpPr>
      </xdr:nvSpPr>
      <xdr:spPr bwMode="auto">
        <a:xfrm>
          <a:off x="0" y="35861625"/>
          <a:ext cx="1219200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2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342900</xdr:colOff>
      <xdr:row>77</xdr:row>
      <xdr:rowOff>466725</xdr:rowOff>
    </xdr:from>
    <xdr:to>
      <xdr:col>1</xdr:col>
      <xdr:colOff>342900</xdr:colOff>
      <xdr:row>78</xdr:row>
      <xdr:rowOff>161925</xdr:rowOff>
    </xdr:to>
    <xdr:sp macro="" textlink="">
      <xdr:nvSpPr>
        <xdr:cNvPr id="3381566" name="Line 59"/>
        <xdr:cNvSpPr>
          <a:spLocks noChangeShapeType="1"/>
        </xdr:cNvSpPr>
      </xdr:nvSpPr>
      <xdr:spPr bwMode="auto">
        <a:xfrm>
          <a:off x="523875" y="40090725"/>
          <a:ext cx="0" cy="1619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342900</xdr:colOff>
      <xdr:row>84</xdr:row>
      <xdr:rowOff>466725</xdr:rowOff>
    </xdr:from>
    <xdr:to>
      <xdr:col>1</xdr:col>
      <xdr:colOff>342900</xdr:colOff>
      <xdr:row>85</xdr:row>
      <xdr:rowOff>161925</xdr:rowOff>
    </xdr:to>
    <xdr:sp macro="" textlink="">
      <xdr:nvSpPr>
        <xdr:cNvPr id="3381567" name="Line 60"/>
        <xdr:cNvSpPr>
          <a:spLocks noChangeShapeType="1"/>
        </xdr:cNvSpPr>
      </xdr:nvSpPr>
      <xdr:spPr bwMode="auto">
        <a:xfrm>
          <a:off x="523875" y="43710225"/>
          <a:ext cx="0" cy="1619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0</xdr:colOff>
      <xdr:row>83</xdr:row>
      <xdr:rowOff>581025</xdr:rowOff>
    </xdr:from>
    <xdr:to>
      <xdr:col>2</xdr:col>
      <xdr:colOff>361950</xdr:colOff>
      <xdr:row>83</xdr:row>
      <xdr:rowOff>876300</xdr:rowOff>
    </xdr:to>
    <xdr:sp macro="" textlink="">
      <xdr:nvSpPr>
        <xdr:cNvPr id="41021" name="WordArt 61"/>
        <xdr:cNvSpPr>
          <a:spLocks noChangeArrowheads="1" noChangeShapeType="1" noTextEdit="1"/>
        </xdr:cNvSpPr>
      </xdr:nvSpPr>
      <xdr:spPr bwMode="auto">
        <a:xfrm>
          <a:off x="0" y="43424475"/>
          <a:ext cx="1219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2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19050</xdr:colOff>
      <xdr:row>76</xdr:row>
      <xdr:rowOff>0</xdr:rowOff>
    </xdr:from>
    <xdr:to>
      <xdr:col>2</xdr:col>
      <xdr:colOff>381000</xdr:colOff>
      <xdr:row>77</xdr:row>
      <xdr:rowOff>9525</xdr:rowOff>
    </xdr:to>
    <xdr:sp macro="" textlink="">
      <xdr:nvSpPr>
        <xdr:cNvPr id="41028" name="WordArt 68"/>
        <xdr:cNvSpPr>
          <a:spLocks noChangeArrowheads="1" noChangeShapeType="1" noTextEdit="1"/>
        </xdr:cNvSpPr>
      </xdr:nvSpPr>
      <xdr:spPr bwMode="auto">
        <a:xfrm>
          <a:off x="19050" y="39519225"/>
          <a:ext cx="1219200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3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28575</xdr:colOff>
      <xdr:row>83</xdr:row>
      <xdr:rowOff>114300</xdr:rowOff>
    </xdr:from>
    <xdr:to>
      <xdr:col>2</xdr:col>
      <xdr:colOff>390525</xdr:colOff>
      <xdr:row>83</xdr:row>
      <xdr:rowOff>409575</xdr:rowOff>
    </xdr:to>
    <xdr:sp macro="" textlink="">
      <xdr:nvSpPr>
        <xdr:cNvPr id="41029" name="WordArt 69"/>
        <xdr:cNvSpPr>
          <a:spLocks noChangeArrowheads="1" noChangeShapeType="1" noTextEdit="1"/>
        </xdr:cNvSpPr>
      </xdr:nvSpPr>
      <xdr:spPr bwMode="auto">
        <a:xfrm>
          <a:off x="28575" y="43100625"/>
          <a:ext cx="1219200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4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342900</xdr:colOff>
      <xdr:row>90</xdr:row>
      <xdr:rowOff>466725</xdr:rowOff>
    </xdr:from>
    <xdr:to>
      <xdr:col>1</xdr:col>
      <xdr:colOff>342900</xdr:colOff>
      <xdr:row>91</xdr:row>
      <xdr:rowOff>161925</xdr:rowOff>
    </xdr:to>
    <xdr:sp macro="" textlink="">
      <xdr:nvSpPr>
        <xdr:cNvPr id="3381571" name="Line 91"/>
        <xdr:cNvSpPr>
          <a:spLocks noChangeShapeType="1"/>
        </xdr:cNvSpPr>
      </xdr:nvSpPr>
      <xdr:spPr bwMode="auto">
        <a:xfrm>
          <a:off x="523875" y="47091600"/>
          <a:ext cx="0" cy="1619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342900</xdr:colOff>
      <xdr:row>97</xdr:row>
      <xdr:rowOff>466725</xdr:rowOff>
    </xdr:from>
    <xdr:to>
      <xdr:col>1</xdr:col>
      <xdr:colOff>342900</xdr:colOff>
      <xdr:row>98</xdr:row>
      <xdr:rowOff>161925</xdr:rowOff>
    </xdr:to>
    <xdr:sp macro="" textlink="">
      <xdr:nvSpPr>
        <xdr:cNvPr id="3381572" name="Line 92"/>
        <xdr:cNvSpPr>
          <a:spLocks noChangeShapeType="1"/>
        </xdr:cNvSpPr>
      </xdr:nvSpPr>
      <xdr:spPr bwMode="auto">
        <a:xfrm>
          <a:off x="523875" y="50596800"/>
          <a:ext cx="0" cy="1619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28575</xdr:colOff>
      <xdr:row>89</xdr:row>
      <xdr:rowOff>1304925</xdr:rowOff>
    </xdr:from>
    <xdr:to>
      <xdr:col>2</xdr:col>
      <xdr:colOff>390525</xdr:colOff>
      <xdr:row>89</xdr:row>
      <xdr:rowOff>1600200</xdr:rowOff>
    </xdr:to>
    <xdr:sp macro="" textlink="">
      <xdr:nvSpPr>
        <xdr:cNvPr id="41053" name="WordArt 93"/>
        <xdr:cNvSpPr>
          <a:spLocks noChangeArrowheads="1" noChangeShapeType="1" noTextEdit="1"/>
        </xdr:cNvSpPr>
      </xdr:nvSpPr>
      <xdr:spPr bwMode="auto">
        <a:xfrm>
          <a:off x="28575" y="46453425"/>
          <a:ext cx="1219200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5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96</xdr:row>
      <xdr:rowOff>1162050</xdr:rowOff>
    </xdr:from>
    <xdr:to>
      <xdr:col>2</xdr:col>
      <xdr:colOff>361950</xdr:colOff>
      <xdr:row>96</xdr:row>
      <xdr:rowOff>1457325</xdr:rowOff>
    </xdr:to>
    <xdr:sp macro="" textlink="">
      <xdr:nvSpPr>
        <xdr:cNvPr id="41054" name="WordArt 94"/>
        <xdr:cNvSpPr>
          <a:spLocks noChangeArrowheads="1" noChangeShapeType="1" noTextEdit="1"/>
        </xdr:cNvSpPr>
      </xdr:nvSpPr>
      <xdr:spPr bwMode="auto">
        <a:xfrm>
          <a:off x="0" y="49987200"/>
          <a:ext cx="1219200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6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342900</xdr:colOff>
      <xdr:row>105</xdr:row>
      <xdr:rowOff>466725</xdr:rowOff>
    </xdr:from>
    <xdr:to>
      <xdr:col>1</xdr:col>
      <xdr:colOff>342900</xdr:colOff>
      <xdr:row>106</xdr:row>
      <xdr:rowOff>161925</xdr:rowOff>
    </xdr:to>
    <xdr:sp macro="" textlink="">
      <xdr:nvSpPr>
        <xdr:cNvPr id="3381575" name="Line 95"/>
        <xdr:cNvSpPr>
          <a:spLocks noChangeShapeType="1"/>
        </xdr:cNvSpPr>
      </xdr:nvSpPr>
      <xdr:spPr bwMode="auto">
        <a:xfrm>
          <a:off x="523875" y="54597300"/>
          <a:ext cx="0" cy="1619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342900</xdr:colOff>
      <xdr:row>113</xdr:row>
      <xdr:rowOff>466725</xdr:rowOff>
    </xdr:from>
    <xdr:to>
      <xdr:col>1</xdr:col>
      <xdr:colOff>342900</xdr:colOff>
      <xdr:row>114</xdr:row>
      <xdr:rowOff>161925</xdr:rowOff>
    </xdr:to>
    <xdr:sp macro="" textlink="">
      <xdr:nvSpPr>
        <xdr:cNvPr id="3381576" name="Line 96"/>
        <xdr:cNvSpPr>
          <a:spLocks noChangeShapeType="1"/>
        </xdr:cNvSpPr>
      </xdr:nvSpPr>
      <xdr:spPr bwMode="auto">
        <a:xfrm>
          <a:off x="523875" y="58616850"/>
          <a:ext cx="0" cy="1619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0</xdr:colOff>
      <xdr:row>112</xdr:row>
      <xdr:rowOff>581025</xdr:rowOff>
    </xdr:from>
    <xdr:to>
      <xdr:col>2</xdr:col>
      <xdr:colOff>361950</xdr:colOff>
      <xdr:row>112</xdr:row>
      <xdr:rowOff>876300</xdr:rowOff>
    </xdr:to>
    <xdr:sp macro="" textlink="">
      <xdr:nvSpPr>
        <xdr:cNvPr id="41057" name="WordArt 97"/>
        <xdr:cNvSpPr>
          <a:spLocks noChangeArrowheads="1" noChangeShapeType="1" noTextEdit="1"/>
        </xdr:cNvSpPr>
      </xdr:nvSpPr>
      <xdr:spPr bwMode="auto">
        <a:xfrm>
          <a:off x="0" y="58331100"/>
          <a:ext cx="1219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2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19050</xdr:colOff>
      <xdr:row>104</xdr:row>
      <xdr:rowOff>0</xdr:rowOff>
    </xdr:from>
    <xdr:to>
      <xdr:col>2</xdr:col>
      <xdr:colOff>381000</xdr:colOff>
      <xdr:row>105</xdr:row>
      <xdr:rowOff>9525</xdr:rowOff>
    </xdr:to>
    <xdr:sp macro="" textlink="">
      <xdr:nvSpPr>
        <xdr:cNvPr id="41058" name="WordArt 98"/>
        <xdr:cNvSpPr>
          <a:spLocks noChangeArrowheads="1" noChangeShapeType="1" noTextEdit="1"/>
        </xdr:cNvSpPr>
      </xdr:nvSpPr>
      <xdr:spPr bwMode="auto">
        <a:xfrm>
          <a:off x="19050" y="54025800"/>
          <a:ext cx="1219200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7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28575</xdr:colOff>
      <xdr:row>112</xdr:row>
      <xdr:rowOff>114300</xdr:rowOff>
    </xdr:from>
    <xdr:to>
      <xdr:col>2</xdr:col>
      <xdr:colOff>390525</xdr:colOff>
      <xdr:row>112</xdr:row>
      <xdr:rowOff>409575</xdr:rowOff>
    </xdr:to>
    <xdr:sp macro="" textlink="">
      <xdr:nvSpPr>
        <xdr:cNvPr id="41059" name="WordArt 99"/>
        <xdr:cNvSpPr>
          <a:spLocks noChangeArrowheads="1" noChangeShapeType="1" noTextEdit="1"/>
        </xdr:cNvSpPr>
      </xdr:nvSpPr>
      <xdr:spPr bwMode="auto">
        <a:xfrm>
          <a:off x="28575" y="58007250"/>
          <a:ext cx="1219200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8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200025</xdr:colOff>
      <xdr:row>85</xdr:row>
      <xdr:rowOff>28575</xdr:rowOff>
    </xdr:from>
    <xdr:to>
      <xdr:col>7</xdr:col>
      <xdr:colOff>0</xdr:colOff>
      <xdr:row>85</xdr:row>
      <xdr:rowOff>285750</xdr:rowOff>
    </xdr:to>
    <xdr:sp macro="" textlink="">
      <xdr:nvSpPr>
        <xdr:cNvPr id="3381580" name="Line 112"/>
        <xdr:cNvSpPr>
          <a:spLocks noChangeShapeType="1"/>
        </xdr:cNvSpPr>
      </xdr:nvSpPr>
      <xdr:spPr bwMode="auto">
        <a:xfrm flipH="1">
          <a:off x="3762375" y="43738800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200025</xdr:colOff>
      <xdr:row>78</xdr:row>
      <xdr:rowOff>47625</xdr:rowOff>
    </xdr:from>
    <xdr:to>
      <xdr:col>7</xdr:col>
      <xdr:colOff>0</xdr:colOff>
      <xdr:row>79</xdr:row>
      <xdr:rowOff>9525</xdr:rowOff>
    </xdr:to>
    <xdr:sp macro="" textlink="">
      <xdr:nvSpPr>
        <xdr:cNvPr id="3381581" name="Line 113"/>
        <xdr:cNvSpPr>
          <a:spLocks noChangeShapeType="1"/>
        </xdr:cNvSpPr>
      </xdr:nvSpPr>
      <xdr:spPr bwMode="auto">
        <a:xfrm flipH="1">
          <a:off x="3762375" y="40138350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200025</xdr:colOff>
      <xdr:row>71</xdr:row>
      <xdr:rowOff>28575</xdr:rowOff>
    </xdr:from>
    <xdr:to>
      <xdr:col>7</xdr:col>
      <xdr:colOff>0</xdr:colOff>
      <xdr:row>71</xdr:row>
      <xdr:rowOff>285750</xdr:rowOff>
    </xdr:to>
    <xdr:sp macro="" textlink="">
      <xdr:nvSpPr>
        <xdr:cNvPr id="3381582" name="Line 114"/>
        <xdr:cNvSpPr>
          <a:spLocks noChangeShapeType="1"/>
        </xdr:cNvSpPr>
      </xdr:nvSpPr>
      <xdr:spPr bwMode="auto">
        <a:xfrm flipH="1">
          <a:off x="3762375" y="36499800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333375</xdr:colOff>
      <xdr:row>49</xdr:row>
      <xdr:rowOff>542925</xdr:rowOff>
    </xdr:from>
    <xdr:to>
      <xdr:col>5</xdr:col>
      <xdr:colOff>333375</xdr:colOff>
      <xdr:row>50</xdr:row>
      <xdr:rowOff>238125</xdr:rowOff>
    </xdr:to>
    <xdr:sp macro="" textlink="">
      <xdr:nvSpPr>
        <xdr:cNvPr id="3381583" name="Line 115"/>
        <xdr:cNvSpPr>
          <a:spLocks noChangeShapeType="1"/>
        </xdr:cNvSpPr>
      </xdr:nvSpPr>
      <xdr:spPr bwMode="auto">
        <a:xfrm>
          <a:off x="3219450" y="26622375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56</xdr:row>
      <xdr:rowOff>266700</xdr:rowOff>
    </xdr:from>
    <xdr:to>
      <xdr:col>5</xdr:col>
      <xdr:colOff>0</xdr:colOff>
      <xdr:row>57</xdr:row>
      <xdr:rowOff>257175</xdr:rowOff>
    </xdr:to>
    <xdr:sp macro="" textlink="">
      <xdr:nvSpPr>
        <xdr:cNvPr id="3381584" name="Line 116"/>
        <xdr:cNvSpPr>
          <a:spLocks noChangeShapeType="1"/>
        </xdr:cNvSpPr>
      </xdr:nvSpPr>
      <xdr:spPr bwMode="auto">
        <a:xfrm>
          <a:off x="2886075" y="29479875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19050</xdr:colOff>
      <xdr:row>63</xdr:row>
      <xdr:rowOff>266700</xdr:rowOff>
    </xdr:from>
    <xdr:to>
      <xdr:col>5</xdr:col>
      <xdr:colOff>19050</xdr:colOff>
      <xdr:row>64</xdr:row>
      <xdr:rowOff>257175</xdr:rowOff>
    </xdr:to>
    <xdr:sp macro="" textlink="">
      <xdr:nvSpPr>
        <xdr:cNvPr id="3381585" name="Line 117"/>
        <xdr:cNvSpPr>
          <a:spLocks noChangeShapeType="1"/>
        </xdr:cNvSpPr>
      </xdr:nvSpPr>
      <xdr:spPr bwMode="auto">
        <a:xfrm>
          <a:off x="2905125" y="32946975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71</xdr:row>
      <xdr:rowOff>9525</xdr:rowOff>
    </xdr:from>
    <xdr:to>
      <xdr:col>5</xdr:col>
      <xdr:colOff>0</xdr:colOff>
      <xdr:row>71</xdr:row>
      <xdr:rowOff>285750</xdr:rowOff>
    </xdr:to>
    <xdr:sp macro="" textlink="">
      <xdr:nvSpPr>
        <xdr:cNvPr id="3381586" name="Line 118"/>
        <xdr:cNvSpPr>
          <a:spLocks noChangeShapeType="1"/>
        </xdr:cNvSpPr>
      </xdr:nvSpPr>
      <xdr:spPr bwMode="auto">
        <a:xfrm>
          <a:off x="2886075" y="36480750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77</xdr:row>
      <xdr:rowOff>276225</xdr:rowOff>
    </xdr:from>
    <xdr:to>
      <xdr:col>5</xdr:col>
      <xdr:colOff>0</xdr:colOff>
      <xdr:row>78</xdr:row>
      <xdr:rowOff>266700</xdr:rowOff>
    </xdr:to>
    <xdr:sp macro="" textlink="">
      <xdr:nvSpPr>
        <xdr:cNvPr id="3381587" name="Line 119"/>
        <xdr:cNvSpPr>
          <a:spLocks noChangeShapeType="1"/>
        </xdr:cNvSpPr>
      </xdr:nvSpPr>
      <xdr:spPr bwMode="auto">
        <a:xfrm>
          <a:off x="2886075" y="40081200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9525</xdr:colOff>
      <xdr:row>84</xdr:row>
      <xdr:rowOff>276225</xdr:rowOff>
    </xdr:from>
    <xdr:to>
      <xdr:col>5</xdr:col>
      <xdr:colOff>9525</xdr:colOff>
      <xdr:row>85</xdr:row>
      <xdr:rowOff>266700</xdr:rowOff>
    </xdr:to>
    <xdr:sp macro="" textlink="">
      <xdr:nvSpPr>
        <xdr:cNvPr id="3381588" name="Line 120"/>
        <xdr:cNvSpPr>
          <a:spLocks noChangeShapeType="1"/>
        </xdr:cNvSpPr>
      </xdr:nvSpPr>
      <xdr:spPr bwMode="auto">
        <a:xfrm>
          <a:off x="2895600" y="43700700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28575</xdr:colOff>
      <xdr:row>90</xdr:row>
      <xdr:rowOff>266700</xdr:rowOff>
    </xdr:from>
    <xdr:to>
      <xdr:col>5</xdr:col>
      <xdr:colOff>28575</xdr:colOff>
      <xdr:row>91</xdr:row>
      <xdr:rowOff>257175</xdr:rowOff>
    </xdr:to>
    <xdr:sp macro="" textlink="">
      <xdr:nvSpPr>
        <xdr:cNvPr id="3381589" name="Line 121"/>
        <xdr:cNvSpPr>
          <a:spLocks noChangeShapeType="1"/>
        </xdr:cNvSpPr>
      </xdr:nvSpPr>
      <xdr:spPr bwMode="auto">
        <a:xfrm>
          <a:off x="2914650" y="47072550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19050</xdr:colOff>
      <xdr:row>97</xdr:row>
      <xdr:rowOff>266700</xdr:rowOff>
    </xdr:from>
    <xdr:to>
      <xdr:col>5</xdr:col>
      <xdr:colOff>19050</xdr:colOff>
      <xdr:row>98</xdr:row>
      <xdr:rowOff>257175</xdr:rowOff>
    </xdr:to>
    <xdr:sp macro="" textlink="">
      <xdr:nvSpPr>
        <xdr:cNvPr id="3381590" name="Line 122"/>
        <xdr:cNvSpPr>
          <a:spLocks noChangeShapeType="1"/>
        </xdr:cNvSpPr>
      </xdr:nvSpPr>
      <xdr:spPr bwMode="auto">
        <a:xfrm>
          <a:off x="2905125" y="50577750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9525</xdr:colOff>
      <xdr:row>105</xdr:row>
      <xdr:rowOff>257175</xdr:rowOff>
    </xdr:from>
    <xdr:to>
      <xdr:col>5</xdr:col>
      <xdr:colOff>9525</xdr:colOff>
      <xdr:row>106</xdr:row>
      <xdr:rowOff>247650</xdr:rowOff>
    </xdr:to>
    <xdr:sp macro="" textlink="">
      <xdr:nvSpPr>
        <xdr:cNvPr id="3381591" name="Line 123"/>
        <xdr:cNvSpPr>
          <a:spLocks noChangeShapeType="1"/>
        </xdr:cNvSpPr>
      </xdr:nvSpPr>
      <xdr:spPr bwMode="auto">
        <a:xfrm>
          <a:off x="2895600" y="54568725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666750</xdr:colOff>
      <xdr:row>113</xdr:row>
      <xdr:rowOff>276225</xdr:rowOff>
    </xdr:from>
    <xdr:to>
      <xdr:col>4</xdr:col>
      <xdr:colOff>666750</xdr:colOff>
      <xdr:row>114</xdr:row>
      <xdr:rowOff>266700</xdr:rowOff>
    </xdr:to>
    <xdr:sp macro="" textlink="">
      <xdr:nvSpPr>
        <xdr:cNvPr id="3381592" name="Line 124"/>
        <xdr:cNvSpPr>
          <a:spLocks noChangeShapeType="1"/>
        </xdr:cNvSpPr>
      </xdr:nvSpPr>
      <xdr:spPr bwMode="auto">
        <a:xfrm>
          <a:off x="2876550" y="58607325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200025</xdr:colOff>
      <xdr:row>91</xdr:row>
      <xdr:rowOff>28575</xdr:rowOff>
    </xdr:from>
    <xdr:to>
      <xdr:col>7</xdr:col>
      <xdr:colOff>0</xdr:colOff>
      <xdr:row>91</xdr:row>
      <xdr:rowOff>285750</xdr:rowOff>
    </xdr:to>
    <xdr:sp macro="" textlink="">
      <xdr:nvSpPr>
        <xdr:cNvPr id="3381593" name="Line 125"/>
        <xdr:cNvSpPr>
          <a:spLocks noChangeShapeType="1"/>
        </xdr:cNvSpPr>
      </xdr:nvSpPr>
      <xdr:spPr bwMode="auto">
        <a:xfrm flipH="1">
          <a:off x="3762375" y="47120175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200025</xdr:colOff>
      <xdr:row>97</xdr:row>
      <xdr:rowOff>247650</xdr:rowOff>
    </xdr:from>
    <xdr:to>
      <xdr:col>7</xdr:col>
      <xdr:colOff>0</xdr:colOff>
      <xdr:row>98</xdr:row>
      <xdr:rowOff>219075</xdr:rowOff>
    </xdr:to>
    <xdr:sp macro="" textlink="">
      <xdr:nvSpPr>
        <xdr:cNvPr id="3381594" name="Line 126"/>
        <xdr:cNvSpPr>
          <a:spLocks noChangeShapeType="1"/>
        </xdr:cNvSpPr>
      </xdr:nvSpPr>
      <xdr:spPr bwMode="auto">
        <a:xfrm flipH="1">
          <a:off x="3762375" y="50558700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200025</xdr:colOff>
      <xdr:row>64</xdr:row>
      <xdr:rowOff>28575</xdr:rowOff>
    </xdr:from>
    <xdr:to>
      <xdr:col>7</xdr:col>
      <xdr:colOff>0</xdr:colOff>
      <xdr:row>64</xdr:row>
      <xdr:rowOff>285750</xdr:rowOff>
    </xdr:to>
    <xdr:sp macro="" textlink="">
      <xdr:nvSpPr>
        <xdr:cNvPr id="3381595" name="Line 127"/>
        <xdr:cNvSpPr>
          <a:spLocks noChangeShapeType="1"/>
        </xdr:cNvSpPr>
      </xdr:nvSpPr>
      <xdr:spPr bwMode="auto">
        <a:xfrm flipH="1">
          <a:off x="3762375" y="32994600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161925</xdr:colOff>
      <xdr:row>57</xdr:row>
      <xdr:rowOff>47625</xdr:rowOff>
    </xdr:from>
    <xdr:to>
      <xdr:col>6</xdr:col>
      <xdr:colOff>638175</xdr:colOff>
      <xdr:row>58</xdr:row>
      <xdr:rowOff>9525</xdr:rowOff>
    </xdr:to>
    <xdr:sp macro="" textlink="">
      <xdr:nvSpPr>
        <xdr:cNvPr id="3381596" name="Line 128"/>
        <xdr:cNvSpPr>
          <a:spLocks noChangeShapeType="1"/>
        </xdr:cNvSpPr>
      </xdr:nvSpPr>
      <xdr:spPr bwMode="auto">
        <a:xfrm flipH="1">
          <a:off x="3724275" y="29546550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0</xdr:colOff>
      <xdr:row>50</xdr:row>
      <xdr:rowOff>57150</xdr:rowOff>
    </xdr:from>
    <xdr:to>
      <xdr:col>7</xdr:col>
      <xdr:colOff>476250</xdr:colOff>
      <xdr:row>51</xdr:row>
      <xdr:rowOff>9525</xdr:rowOff>
    </xdr:to>
    <xdr:sp macro="" textlink="">
      <xdr:nvSpPr>
        <xdr:cNvPr id="3381597" name="Line 129"/>
        <xdr:cNvSpPr>
          <a:spLocks noChangeShapeType="1"/>
        </xdr:cNvSpPr>
      </xdr:nvSpPr>
      <xdr:spPr bwMode="auto">
        <a:xfrm flipH="1">
          <a:off x="4238625" y="26717625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190500</xdr:colOff>
      <xdr:row>106</xdr:row>
      <xdr:rowOff>0</xdr:rowOff>
    </xdr:from>
    <xdr:to>
      <xdr:col>6</xdr:col>
      <xdr:colOff>666750</xdr:colOff>
      <xdr:row>106</xdr:row>
      <xdr:rowOff>257175</xdr:rowOff>
    </xdr:to>
    <xdr:sp macro="" textlink="">
      <xdr:nvSpPr>
        <xdr:cNvPr id="3381598" name="Line 130"/>
        <xdr:cNvSpPr>
          <a:spLocks noChangeShapeType="1"/>
        </xdr:cNvSpPr>
      </xdr:nvSpPr>
      <xdr:spPr bwMode="auto">
        <a:xfrm flipH="1">
          <a:off x="3752850" y="54597300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190500</xdr:colOff>
      <xdr:row>114</xdr:row>
      <xdr:rowOff>38100</xdr:rowOff>
    </xdr:from>
    <xdr:to>
      <xdr:col>6</xdr:col>
      <xdr:colOff>666750</xdr:colOff>
      <xdr:row>115</xdr:row>
      <xdr:rowOff>0</xdr:rowOff>
    </xdr:to>
    <xdr:sp macro="" textlink="">
      <xdr:nvSpPr>
        <xdr:cNvPr id="3381599" name="Line 131"/>
        <xdr:cNvSpPr>
          <a:spLocks noChangeShapeType="1"/>
        </xdr:cNvSpPr>
      </xdr:nvSpPr>
      <xdr:spPr bwMode="auto">
        <a:xfrm flipH="1">
          <a:off x="3752850" y="58654950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342900</xdr:colOff>
      <xdr:row>124</xdr:row>
      <xdr:rowOff>466725</xdr:rowOff>
    </xdr:from>
    <xdr:to>
      <xdr:col>1</xdr:col>
      <xdr:colOff>342900</xdr:colOff>
      <xdr:row>125</xdr:row>
      <xdr:rowOff>161925</xdr:rowOff>
    </xdr:to>
    <xdr:sp macro="" textlink="">
      <xdr:nvSpPr>
        <xdr:cNvPr id="3381600" name="Line 132"/>
        <xdr:cNvSpPr>
          <a:spLocks noChangeShapeType="1"/>
        </xdr:cNvSpPr>
      </xdr:nvSpPr>
      <xdr:spPr bwMode="auto">
        <a:xfrm>
          <a:off x="523875" y="63388875"/>
          <a:ext cx="0" cy="1619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342900</xdr:colOff>
      <xdr:row>132</xdr:row>
      <xdr:rowOff>466725</xdr:rowOff>
    </xdr:from>
    <xdr:to>
      <xdr:col>1</xdr:col>
      <xdr:colOff>342900</xdr:colOff>
      <xdr:row>133</xdr:row>
      <xdr:rowOff>161925</xdr:rowOff>
    </xdr:to>
    <xdr:sp macro="" textlink="">
      <xdr:nvSpPr>
        <xdr:cNvPr id="3381601" name="Line 133"/>
        <xdr:cNvSpPr>
          <a:spLocks noChangeShapeType="1"/>
        </xdr:cNvSpPr>
      </xdr:nvSpPr>
      <xdr:spPr bwMode="auto">
        <a:xfrm>
          <a:off x="523875" y="67408425"/>
          <a:ext cx="0" cy="1619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0</xdr:colOff>
      <xdr:row>131</xdr:row>
      <xdr:rowOff>581025</xdr:rowOff>
    </xdr:from>
    <xdr:to>
      <xdr:col>2</xdr:col>
      <xdr:colOff>361950</xdr:colOff>
      <xdr:row>131</xdr:row>
      <xdr:rowOff>876300</xdr:rowOff>
    </xdr:to>
    <xdr:sp macro="" textlink="">
      <xdr:nvSpPr>
        <xdr:cNvPr id="41094" name="WordArt 134"/>
        <xdr:cNvSpPr>
          <a:spLocks noChangeArrowheads="1" noChangeShapeType="1" noTextEdit="1"/>
        </xdr:cNvSpPr>
      </xdr:nvSpPr>
      <xdr:spPr bwMode="auto">
        <a:xfrm>
          <a:off x="0" y="67122675"/>
          <a:ext cx="12192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2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19050</xdr:colOff>
      <xdr:row>123</xdr:row>
      <xdr:rowOff>0</xdr:rowOff>
    </xdr:from>
    <xdr:to>
      <xdr:col>2</xdr:col>
      <xdr:colOff>381000</xdr:colOff>
      <xdr:row>124</xdr:row>
      <xdr:rowOff>9525</xdr:rowOff>
    </xdr:to>
    <xdr:sp macro="" textlink="">
      <xdr:nvSpPr>
        <xdr:cNvPr id="41095" name="WordArt 135"/>
        <xdr:cNvSpPr>
          <a:spLocks noChangeArrowheads="1" noChangeShapeType="1" noTextEdit="1"/>
        </xdr:cNvSpPr>
      </xdr:nvSpPr>
      <xdr:spPr bwMode="auto">
        <a:xfrm>
          <a:off x="19050" y="62817375"/>
          <a:ext cx="1219200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9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28575</xdr:colOff>
      <xdr:row>131</xdr:row>
      <xdr:rowOff>114300</xdr:rowOff>
    </xdr:from>
    <xdr:to>
      <xdr:col>2</xdr:col>
      <xdr:colOff>390525</xdr:colOff>
      <xdr:row>131</xdr:row>
      <xdr:rowOff>409575</xdr:rowOff>
    </xdr:to>
    <xdr:sp macro="" textlink="">
      <xdr:nvSpPr>
        <xdr:cNvPr id="41096" name="WordArt 136"/>
        <xdr:cNvSpPr>
          <a:spLocks noChangeArrowheads="1" noChangeShapeType="1" noTextEdit="1"/>
        </xdr:cNvSpPr>
      </xdr:nvSpPr>
      <xdr:spPr bwMode="auto">
        <a:xfrm>
          <a:off x="28575" y="66798825"/>
          <a:ext cx="1219200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Άσκηση 10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9525</xdr:colOff>
      <xdr:row>124</xdr:row>
      <xdr:rowOff>257175</xdr:rowOff>
    </xdr:from>
    <xdr:to>
      <xdr:col>5</xdr:col>
      <xdr:colOff>9525</xdr:colOff>
      <xdr:row>125</xdr:row>
      <xdr:rowOff>247650</xdr:rowOff>
    </xdr:to>
    <xdr:sp macro="" textlink="">
      <xdr:nvSpPr>
        <xdr:cNvPr id="3381605" name="Line 137"/>
        <xdr:cNvSpPr>
          <a:spLocks noChangeShapeType="1"/>
        </xdr:cNvSpPr>
      </xdr:nvSpPr>
      <xdr:spPr bwMode="auto">
        <a:xfrm>
          <a:off x="2895600" y="63360300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666750</xdr:colOff>
      <xdr:row>132</xdr:row>
      <xdr:rowOff>276225</xdr:rowOff>
    </xdr:from>
    <xdr:to>
      <xdr:col>4</xdr:col>
      <xdr:colOff>666750</xdr:colOff>
      <xdr:row>133</xdr:row>
      <xdr:rowOff>266700</xdr:rowOff>
    </xdr:to>
    <xdr:sp macro="" textlink="">
      <xdr:nvSpPr>
        <xdr:cNvPr id="3381606" name="Line 138"/>
        <xdr:cNvSpPr>
          <a:spLocks noChangeShapeType="1"/>
        </xdr:cNvSpPr>
      </xdr:nvSpPr>
      <xdr:spPr bwMode="auto">
        <a:xfrm>
          <a:off x="2876550" y="67398900"/>
          <a:ext cx="0" cy="276225"/>
        </a:xfrm>
        <a:prstGeom prst="line">
          <a:avLst/>
        </a:prstGeom>
        <a:noFill/>
        <a:ln w="4445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190500</xdr:colOff>
      <xdr:row>125</xdr:row>
      <xdr:rowOff>0</xdr:rowOff>
    </xdr:from>
    <xdr:to>
      <xdr:col>6</xdr:col>
      <xdr:colOff>666750</xdr:colOff>
      <xdr:row>125</xdr:row>
      <xdr:rowOff>257175</xdr:rowOff>
    </xdr:to>
    <xdr:sp macro="" textlink="">
      <xdr:nvSpPr>
        <xdr:cNvPr id="3381607" name="Line 139"/>
        <xdr:cNvSpPr>
          <a:spLocks noChangeShapeType="1"/>
        </xdr:cNvSpPr>
      </xdr:nvSpPr>
      <xdr:spPr bwMode="auto">
        <a:xfrm flipH="1">
          <a:off x="3752850" y="63388875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190500</xdr:colOff>
      <xdr:row>133</xdr:row>
      <xdr:rowOff>38100</xdr:rowOff>
    </xdr:from>
    <xdr:to>
      <xdr:col>6</xdr:col>
      <xdr:colOff>666750</xdr:colOff>
      <xdr:row>134</xdr:row>
      <xdr:rowOff>0</xdr:rowOff>
    </xdr:to>
    <xdr:sp macro="" textlink="">
      <xdr:nvSpPr>
        <xdr:cNvPr id="3381608" name="Line 140"/>
        <xdr:cNvSpPr>
          <a:spLocks noChangeShapeType="1"/>
        </xdr:cNvSpPr>
      </xdr:nvSpPr>
      <xdr:spPr bwMode="auto">
        <a:xfrm flipH="1">
          <a:off x="3752850" y="67446525"/>
          <a:ext cx="476250" cy="257175"/>
        </a:xfrm>
        <a:prstGeom prst="line">
          <a:avLst/>
        </a:prstGeom>
        <a:noFill/>
        <a:ln w="41275">
          <a:solidFill>
            <a:srgbClr val="00CCFF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238125</xdr:colOff>
      <xdr:row>141</xdr:row>
      <xdr:rowOff>200025</xdr:rowOff>
    </xdr:from>
    <xdr:to>
      <xdr:col>11</xdr:col>
      <xdr:colOff>47625</xdr:colOff>
      <xdr:row>142</xdr:row>
      <xdr:rowOff>257175</xdr:rowOff>
    </xdr:to>
    <xdr:sp macro="" textlink="">
      <xdr:nvSpPr>
        <xdr:cNvPr id="41107" name="AutoShape 147">
          <a:hlinkClick xmlns:r="http://schemas.openxmlformats.org/officeDocument/2006/relationships" r:id="rId13"/>
        </xdr:cNvPr>
        <xdr:cNvSpPr>
          <a:spLocks noChangeArrowheads="1"/>
        </xdr:cNvSpPr>
      </xdr:nvSpPr>
      <xdr:spPr bwMode="auto">
        <a:xfrm>
          <a:off x="4476750" y="70570725"/>
          <a:ext cx="2514600" cy="438150"/>
        </a:xfrm>
        <a:prstGeom prst="ellipseRibbon2">
          <a:avLst>
            <a:gd name="adj1" fmla="val 25000"/>
            <a:gd name="adj2" fmla="val 50000"/>
            <a:gd name="adj3" fmla="val 12500"/>
          </a:avLst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l-GR" sz="14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 editAs="oneCell">
    <xdr:from>
      <xdr:col>12</xdr:col>
      <xdr:colOff>0</xdr:colOff>
      <xdr:row>0</xdr:row>
      <xdr:rowOff>266700</xdr:rowOff>
    </xdr:from>
    <xdr:to>
      <xdr:col>21</xdr:col>
      <xdr:colOff>28575</xdr:colOff>
      <xdr:row>10</xdr:row>
      <xdr:rowOff>1143000</xdr:rowOff>
    </xdr:to>
    <xdr:pic>
      <xdr:nvPicPr>
        <xdr:cNvPr id="41108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124700" y="266700"/>
          <a:ext cx="6191250" cy="6591300"/>
        </a:xfrm>
        <a:prstGeom prst="rect">
          <a:avLst/>
        </a:prstGeom>
        <a:noFill/>
      </xdr:spPr>
    </xdr:pic>
    <xdr:clientData/>
  </xdr:twoCellAnchor>
  <xdr:twoCellAnchor>
    <xdr:from>
      <xdr:col>12</xdr:col>
      <xdr:colOff>323851</xdr:colOff>
      <xdr:row>1</xdr:row>
      <xdr:rowOff>123825</xdr:rowOff>
    </xdr:from>
    <xdr:to>
      <xdr:col>15</xdr:col>
      <xdr:colOff>590550</xdr:colOff>
      <xdr:row>10</xdr:row>
      <xdr:rowOff>342900</xdr:rowOff>
    </xdr:to>
    <xdr:sp macro="" textlink="">
      <xdr:nvSpPr>
        <xdr:cNvPr id="81" name="TextBox 80"/>
        <xdr:cNvSpPr txBox="1"/>
      </xdr:nvSpPr>
      <xdr:spPr>
        <a:xfrm>
          <a:off x="7448551" y="866775"/>
          <a:ext cx="2314574" cy="5038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200"/>
            <a:t>Σ΄</a:t>
          </a:r>
          <a:r>
            <a:rPr lang="el-GR" sz="1200" baseline="0"/>
            <a:t> αυτή τη μηχανή μπορείς να δεις την μεταστροπή ενός μικτού κλάσματος σε καταχρηστικό.</a:t>
          </a:r>
        </a:p>
        <a:p>
          <a:r>
            <a:rPr lang="el-GR" sz="1200" baseline="0"/>
            <a:t>Για να μετατρέψουμε ένα καταχρηστικό κλάσμα σε μικτό, θα πρέπει να διαιρέσουμε τον αριθμητή διά τον παρονομαστή, ώστε να βρούμε τις ακέραιες μονάδες.</a:t>
          </a:r>
        </a:p>
        <a:p>
          <a:r>
            <a:rPr lang="el-GR" sz="1200" baseline="0"/>
            <a:t>Το υπόλοιπο είναι το κλάσμα του μικτού αριθμού.</a:t>
          </a:r>
        </a:p>
        <a:p>
          <a:r>
            <a:rPr lang="el-GR" sz="1200" baseline="0"/>
            <a:t>Παράδειγμα:</a:t>
          </a:r>
        </a:p>
        <a:p>
          <a:r>
            <a:rPr lang="el-GR" sz="1200" baseline="0"/>
            <a:t>Να μετατρέψεις το κλάσμα 3/2</a:t>
          </a:r>
        </a:p>
        <a:p>
          <a:r>
            <a:rPr lang="el-GR" sz="1200" baseline="0"/>
            <a:t>σε μικτό αριθμό.</a:t>
          </a:r>
        </a:p>
        <a:p>
          <a:r>
            <a:rPr lang="el-GR" sz="1400" u="sng" baseline="0"/>
            <a:t>3</a:t>
          </a:r>
        </a:p>
        <a:p>
          <a:r>
            <a:rPr lang="el-GR" sz="1400" baseline="0"/>
            <a:t>2</a:t>
          </a:r>
        </a:p>
        <a:p>
          <a:endParaRPr lang="el-GR" sz="1100" baseline="0"/>
        </a:p>
        <a:p>
          <a:r>
            <a:rPr lang="el-GR" sz="1400" baseline="0"/>
            <a:t>Σκέψη: Το 2 χωρά στο 3 μια φορά και μένει υπόλοιπο 1</a:t>
          </a:r>
        </a:p>
        <a:p>
          <a:r>
            <a:rPr lang="el-GR" sz="1400" baseline="0"/>
            <a:t>Άρα ο μικτός αριθμός έχει μια ακέραια μονάδα και 1/2</a:t>
          </a:r>
        </a:p>
        <a:p>
          <a:endParaRPr lang="el-GR" sz="1100" baseline="0"/>
        </a:p>
        <a:p>
          <a:r>
            <a:rPr lang="el-GR" sz="1100" baseline="0"/>
            <a:t>Άρα </a:t>
          </a:r>
        </a:p>
        <a:p>
          <a:endParaRPr lang="en-GB" sz="1100"/>
        </a:p>
      </xdr:txBody>
    </xdr:sp>
    <xdr:clientData/>
  </xdr:twoCellAnchor>
  <xdr:twoCellAnchor>
    <xdr:from>
      <xdr:col>13</xdr:col>
      <xdr:colOff>428625</xdr:colOff>
      <xdr:row>9</xdr:row>
      <xdr:rowOff>1104900</xdr:rowOff>
    </xdr:from>
    <xdr:to>
      <xdr:col>13</xdr:col>
      <xdr:colOff>600075</xdr:colOff>
      <xdr:row>9</xdr:row>
      <xdr:rowOff>1333500</xdr:rowOff>
    </xdr:to>
    <xdr:sp macro="" textlink="">
      <xdr:nvSpPr>
        <xdr:cNvPr id="82" name="TextBox 81"/>
        <xdr:cNvSpPr txBox="1"/>
      </xdr:nvSpPr>
      <xdr:spPr>
        <a:xfrm>
          <a:off x="8229600" y="5229225"/>
          <a:ext cx="1714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/>
            <a:t>=</a:t>
          </a:r>
          <a:endParaRPr lang="en-GB" sz="1100"/>
        </a:p>
      </xdr:txBody>
    </xdr:sp>
    <xdr:clientData/>
  </xdr:twoCellAnchor>
  <xdr:twoCellAnchor>
    <xdr:from>
      <xdr:col>13</xdr:col>
      <xdr:colOff>647699</xdr:colOff>
      <xdr:row>9</xdr:row>
      <xdr:rowOff>1085850</xdr:rowOff>
    </xdr:from>
    <xdr:to>
      <xdr:col>14</xdr:col>
      <xdr:colOff>133349</xdr:colOff>
      <xdr:row>9</xdr:row>
      <xdr:rowOff>1314450</xdr:rowOff>
    </xdr:to>
    <xdr:sp macro="" textlink="">
      <xdr:nvSpPr>
        <xdr:cNvPr id="83" name="TextBox 82"/>
        <xdr:cNvSpPr txBox="1"/>
      </xdr:nvSpPr>
      <xdr:spPr>
        <a:xfrm>
          <a:off x="8448674" y="5210175"/>
          <a:ext cx="1714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/>
            <a:t>1</a:t>
          </a:r>
          <a:endParaRPr lang="en-GB" sz="1100"/>
        </a:p>
      </xdr:txBody>
    </xdr:sp>
    <xdr:clientData/>
  </xdr:twoCellAnchor>
  <xdr:twoCellAnchor>
    <xdr:from>
      <xdr:col>14</xdr:col>
      <xdr:colOff>152399</xdr:colOff>
      <xdr:row>9</xdr:row>
      <xdr:rowOff>1019175</xdr:rowOff>
    </xdr:from>
    <xdr:to>
      <xdr:col>14</xdr:col>
      <xdr:colOff>342900</xdr:colOff>
      <xdr:row>10</xdr:row>
      <xdr:rowOff>104775</xdr:rowOff>
    </xdr:to>
    <xdr:sp macro="" textlink="">
      <xdr:nvSpPr>
        <xdr:cNvPr id="84" name="TextBox 83"/>
        <xdr:cNvSpPr txBox="1"/>
      </xdr:nvSpPr>
      <xdr:spPr>
        <a:xfrm>
          <a:off x="8639174" y="5143500"/>
          <a:ext cx="190501" cy="523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u="sng"/>
            <a:t>1</a:t>
          </a:r>
        </a:p>
        <a:p>
          <a:r>
            <a:rPr lang="el-GR" sz="1100"/>
            <a:t>2</a:t>
          </a:r>
          <a:endParaRPr lang="en-GB" sz="1100"/>
        </a:p>
      </xdr:txBody>
    </xdr:sp>
    <xdr:clientData/>
  </xdr:twoCellAnchor>
  <xdr:twoCellAnchor>
    <xdr:from>
      <xdr:col>13</xdr:col>
      <xdr:colOff>171450</xdr:colOff>
      <xdr:row>9</xdr:row>
      <xdr:rowOff>1000125</xdr:rowOff>
    </xdr:from>
    <xdr:to>
      <xdr:col>13</xdr:col>
      <xdr:colOff>361951</xdr:colOff>
      <xdr:row>10</xdr:row>
      <xdr:rowOff>85725</xdr:rowOff>
    </xdr:to>
    <xdr:sp macro="" textlink="">
      <xdr:nvSpPr>
        <xdr:cNvPr id="85" name="TextBox 84"/>
        <xdr:cNvSpPr txBox="1"/>
      </xdr:nvSpPr>
      <xdr:spPr>
        <a:xfrm>
          <a:off x="7972425" y="5124450"/>
          <a:ext cx="190501" cy="523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u="sng"/>
            <a:t>3</a:t>
          </a:r>
        </a:p>
        <a:p>
          <a:r>
            <a:rPr lang="el-GR" sz="1100"/>
            <a:t>2</a:t>
          </a:r>
          <a:endParaRPr lang="en-GB" sz="1100"/>
        </a:p>
      </xdr:txBody>
    </xdr:sp>
    <xdr:clientData/>
  </xdr:twoCellAnchor>
  <xdr:twoCellAnchor>
    <xdr:from>
      <xdr:col>12</xdr:col>
      <xdr:colOff>552449</xdr:colOff>
      <xdr:row>7</xdr:row>
      <xdr:rowOff>733425</xdr:rowOff>
    </xdr:from>
    <xdr:to>
      <xdr:col>13</xdr:col>
      <xdr:colOff>47624</xdr:colOff>
      <xdr:row>7</xdr:row>
      <xdr:rowOff>962025</xdr:rowOff>
    </xdr:to>
    <xdr:sp macro="" textlink="">
      <xdr:nvSpPr>
        <xdr:cNvPr id="86" name="TextBox 85"/>
        <xdr:cNvSpPr txBox="1"/>
      </xdr:nvSpPr>
      <xdr:spPr>
        <a:xfrm>
          <a:off x="7677149" y="3562350"/>
          <a:ext cx="1714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/>
            <a:t>=</a:t>
          </a:r>
          <a:endParaRPr lang="en-GB" sz="1100"/>
        </a:p>
      </xdr:txBody>
    </xdr:sp>
    <xdr:clientData/>
  </xdr:twoCellAnchor>
  <xdr:twoCellAnchor>
    <xdr:from>
      <xdr:col>10</xdr:col>
      <xdr:colOff>142875</xdr:colOff>
      <xdr:row>0</xdr:row>
      <xdr:rowOff>47625</xdr:rowOff>
    </xdr:from>
    <xdr:to>
      <xdr:col>13</xdr:col>
      <xdr:colOff>571500</xdr:colOff>
      <xdr:row>0</xdr:row>
      <xdr:rowOff>409575</xdr:rowOff>
    </xdr:to>
    <xdr:sp macro="" textlink="">
      <xdr:nvSpPr>
        <xdr:cNvPr id="40975" name="AutoShape 15">
          <a:hlinkClick xmlns:r="http://schemas.openxmlformats.org/officeDocument/2006/relationships" r:id="rId15"/>
        </xdr:cNvPr>
        <xdr:cNvSpPr>
          <a:spLocks noChangeArrowheads="1"/>
        </xdr:cNvSpPr>
      </xdr:nvSpPr>
      <xdr:spPr bwMode="auto">
        <a:xfrm>
          <a:off x="6410325" y="47625"/>
          <a:ext cx="1962150" cy="361950"/>
        </a:xfrm>
        <a:prstGeom prst="ribbon">
          <a:avLst>
            <a:gd name="adj1" fmla="val 12500"/>
            <a:gd name="adj2" fmla="val 50000"/>
          </a:avLst>
        </a:prstGeom>
        <a:solidFill>
          <a:srgbClr val="00CCFF"/>
        </a:solid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el-GR" sz="11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18</xdr:row>
      <xdr:rowOff>19050</xdr:rowOff>
    </xdr:from>
    <xdr:to>
      <xdr:col>4</xdr:col>
      <xdr:colOff>314325</xdr:colOff>
      <xdr:row>19</xdr:row>
      <xdr:rowOff>228600</xdr:rowOff>
    </xdr:to>
    <xdr:sp macro="" textlink="">
      <xdr:nvSpPr>
        <xdr:cNvPr id="20481" name="Text Box 1"/>
        <xdr:cNvSpPr txBox="1">
          <a:spLocks noChangeArrowheads="1"/>
        </xdr:cNvSpPr>
      </xdr:nvSpPr>
      <xdr:spPr bwMode="auto">
        <a:xfrm>
          <a:off x="1543050" y="470535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95250</xdr:colOff>
      <xdr:row>0</xdr:row>
      <xdr:rowOff>161925</xdr:rowOff>
    </xdr:from>
    <xdr:to>
      <xdr:col>13</xdr:col>
      <xdr:colOff>0</xdr:colOff>
      <xdr:row>0</xdr:row>
      <xdr:rowOff>685800</xdr:rowOff>
    </xdr:to>
    <xdr:sp macro="" textlink="">
      <xdr:nvSpPr>
        <xdr:cNvPr id="20486" name="WordArt 6"/>
        <xdr:cNvSpPr>
          <a:spLocks noChangeArrowheads="1" noChangeShapeType="1" noTextEdit="1"/>
        </xdr:cNvSpPr>
      </xdr:nvSpPr>
      <xdr:spPr bwMode="auto">
        <a:xfrm>
          <a:off x="419100" y="161925"/>
          <a:ext cx="3876675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Πολλαπλασιασμός κλασμάτων γενικά.</a:t>
          </a:r>
          <a:endParaRPr lang="en-GB" sz="3600" b="1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66675</xdr:colOff>
      <xdr:row>23</xdr:row>
      <xdr:rowOff>19050</xdr:rowOff>
    </xdr:from>
    <xdr:to>
      <xdr:col>4</xdr:col>
      <xdr:colOff>314325</xdr:colOff>
      <xdr:row>24</xdr:row>
      <xdr:rowOff>228600</xdr:rowOff>
    </xdr:to>
    <xdr:sp macro="" textlink="">
      <xdr:nvSpPr>
        <xdr:cNvPr id="20488" name="Text Box 8"/>
        <xdr:cNvSpPr txBox="1">
          <a:spLocks noChangeArrowheads="1"/>
        </xdr:cNvSpPr>
      </xdr:nvSpPr>
      <xdr:spPr bwMode="auto">
        <a:xfrm>
          <a:off x="1543050" y="600075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66675</xdr:colOff>
      <xdr:row>29</xdr:row>
      <xdr:rowOff>19050</xdr:rowOff>
    </xdr:from>
    <xdr:to>
      <xdr:col>2</xdr:col>
      <xdr:colOff>314325</xdr:colOff>
      <xdr:row>30</xdr:row>
      <xdr:rowOff>228600</xdr:rowOff>
    </xdr:to>
    <xdr:sp macro="" textlink="">
      <xdr:nvSpPr>
        <xdr:cNvPr id="20489" name="Text Box 9"/>
        <xdr:cNvSpPr txBox="1">
          <a:spLocks noChangeArrowheads="1"/>
        </xdr:cNvSpPr>
      </xdr:nvSpPr>
      <xdr:spPr bwMode="auto">
        <a:xfrm>
          <a:off x="809625" y="7591425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+</a:t>
          </a:r>
        </a:p>
      </xdr:txBody>
    </xdr:sp>
    <xdr:clientData/>
  </xdr:twoCellAnchor>
  <xdr:twoCellAnchor>
    <xdr:from>
      <xdr:col>4</xdr:col>
      <xdr:colOff>66675</xdr:colOff>
      <xdr:row>29</xdr:row>
      <xdr:rowOff>19050</xdr:rowOff>
    </xdr:from>
    <xdr:to>
      <xdr:col>4</xdr:col>
      <xdr:colOff>314325</xdr:colOff>
      <xdr:row>30</xdr:row>
      <xdr:rowOff>228600</xdr:rowOff>
    </xdr:to>
    <xdr:sp macro="" textlink="">
      <xdr:nvSpPr>
        <xdr:cNvPr id="20490" name="Text Box 10"/>
        <xdr:cNvSpPr txBox="1">
          <a:spLocks noChangeArrowheads="1"/>
        </xdr:cNvSpPr>
      </xdr:nvSpPr>
      <xdr:spPr bwMode="auto">
        <a:xfrm>
          <a:off x="1543050" y="7591425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47625</xdr:colOff>
      <xdr:row>18</xdr:row>
      <xdr:rowOff>66675</xdr:rowOff>
    </xdr:from>
    <xdr:to>
      <xdr:col>2</xdr:col>
      <xdr:colOff>371475</xdr:colOff>
      <xdr:row>19</xdr:row>
      <xdr:rowOff>276225</xdr:rowOff>
    </xdr:to>
    <xdr:sp macro="" textlink="">
      <xdr:nvSpPr>
        <xdr:cNvPr id="20497" name="Text Box 17"/>
        <xdr:cNvSpPr txBox="1">
          <a:spLocks noChangeArrowheads="1"/>
        </xdr:cNvSpPr>
      </xdr:nvSpPr>
      <xdr:spPr bwMode="auto">
        <a:xfrm>
          <a:off x="790575" y="4752975"/>
          <a:ext cx="3238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18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13</xdr:col>
      <xdr:colOff>95250</xdr:colOff>
      <xdr:row>0</xdr:row>
      <xdr:rowOff>161925</xdr:rowOff>
    </xdr:from>
    <xdr:to>
      <xdr:col>19</xdr:col>
      <xdr:colOff>676275</xdr:colOff>
      <xdr:row>0</xdr:row>
      <xdr:rowOff>600075</xdr:rowOff>
    </xdr:to>
    <xdr:sp macro="" textlink="">
      <xdr:nvSpPr>
        <xdr:cNvPr id="20498" name="AutoShape 18" descr="Water droplets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391025" y="161925"/>
          <a:ext cx="2809875" cy="438150"/>
        </a:xfrm>
        <a:prstGeom prst="ellipseRibbon2">
          <a:avLst>
            <a:gd name="adj1" fmla="val 25000"/>
            <a:gd name="adj2" fmla="val 50000"/>
            <a:gd name="adj3" fmla="val 12500"/>
          </a:avLst>
        </a:prstGeom>
        <a:blipFill dpi="0" rotWithShape="0">
          <a:blip xmlns:r="http://schemas.openxmlformats.org/officeDocument/2006/relationships" r:embed="rId2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1</xdr:col>
      <xdr:colOff>66675</xdr:colOff>
      <xdr:row>12</xdr:row>
      <xdr:rowOff>19051</xdr:rowOff>
    </xdr:from>
    <xdr:to>
      <xdr:col>11</xdr:col>
      <xdr:colOff>133350</xdr:colOff>
      <xdr:row>12</xdr:row>
      <xdr:rowOff>381001</xdr:rowOff>
    </xdr:to>
    <xdr:sp macro="" textlink="">
      <xdr:nvSpPr>
        <xdr:cNvPr id="20499" name="WordArt 19"/>
        <xdr:cNvSpPr>
          <a:spLocks noChangeArrowheads="1" noChangeShapeType="1" noTextEdit="1"/>
        </xdr:cNvSpPr>
      </xdr:nvSpPr>
      <xdr:spPr bwMode="auto">
        <a:xfrm>
          <a:off x="390525" y="3981451"/>
          <a:ext cx="352425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Comic Sans MS"/>
            </a:rPr>
            <a:t>Κλάσμα Χ κλάσμα</a:t>
          </a:r>
          <a:endParaRPr lang="en-GB" sz="3600" b="1" kern="10" spc="0">
            <a:ln w="12700">
              <a:solidFill>
                <a:srgbClr val="EAEAEA"/>
              </a:solidFill>
              <a:round/>
              <a:headEnd/>
              <a:tailEnd/>
            </a:ln>
            <a:gradFill rotWithShape="0">
              <a:gsLst>
                <a:gs pos="0">
                  <a:srgbClr val="A603AB"/>
                </a:gs>
                <a:gs pos="12000">
                  <a:srgbClr val="E81766"/>
                </a:gs>
                <a:gs pos="27000">
                  <a:srgbClr val="EE3F17"/>
                </a:gs>
                <a:gs pos="48000">
                  <a:srgbClr val="FFFF00"/>
                </a:gs>
                <a:gs pos="64999">
                  <a:srgbClr val="1A8D48"/>
                </a:gs>
                <a:gs pos="78999">
                  <a:srgbClr val="0819FB"/>
                </a:gs>
                <a:gs pos="100000">
                  <a:srgbClr val="A603AB"/>
                </a:gs>
              </a:gsLst>
              <a:lin ang="0" scaled="1"/>
            </a:gradFill>
            <a:effectLst>
              <a:outerShdw dist="35921" dir="2700000" sy="50000" kx="2115830" algn="bl" rotWithShape="0">
                <a:srgbClr val="C0C0C0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2</xdr:col>
      <xdr:colOff>66675</xdr:colOff>
      <xdr:row>36</xdr:row>
      <xdr:rowOff>19050</xdr:rowOff>
    </xdr:from>
    <xdr:to>
      <xdr:col>2</xdr:col>
      <xdr:colOff>314325</xdr:colOff>
      <xdr:row>37</xdr:row>
      <xdr:rowOff>228600</xdr:rowOff>
    </xdr:to>
    <xdr:sp macro="" textlink="">
      <xdr:nvSpPr>
        <xdr:cNvPr id="20501" name="Text Box 21"/>
        <xdr:cNvSpPr txBox="1">
          <a:spLocks noChangeArrowheads="1"/>
        </xdr:cNvSpPr>
      </xdr:nvSpPr>
      <xdr:spPr bwMode="auto">
        <a:xfrm>
          <a:off x="809625" y="923925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9525</xdr:colOff>
      <xdr:row>36</xdr:row>
      <xdr:rowOff>57150</xdr:rowOff>
    </xdr:from>
    <xdr:to>
      <xdr:col>4</xdr:col>
      <xdr:colOff>314325</xdr:colOff>
      <xdr:row>37</xdr:row>
      <xdr:rowOff>266700</xdr:rowOff>
    </xdr:to>
    <xdr:sp macro="" textlink="">
      <xdr:nvSpPr>
        <xdr:cNvPr id="20502" name="Text Box 22"/>
        <xdr:cNvSpPr txBox="1">
          <a:spLocks noChangeArrowheads="1"/>
        </xdr:cNvSpPr>
      </xdr:nvSpPr>
      <xdr:spPr bwMode="auto">
        <a:xfrm>
          <a:off x="1485900" y="9277350"/>
          <a:ext cx="30480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</xdr:col>
      <xdr:colOff>142875</xdr:colOff>
      <xdr:row>135</xdr:row>
      <xdr:rowOff>47625</xdr:rowOff>
    </xdr:from>
    <xdr:to>
      <xdr:col>13</xdr:col>
      <xdr:colOff>0</xdr:colOff>
      <xdr:row>136</xdr:row>
      <xdr:rowOff>152400</xdr:rowOff>
    </xdr:to>
    <xdr:sp macro="" textlink="">
      <xdr:nvSpPr>
        <xdr:cNvPr id="20508" name="WordArt 28"/>
        <xdr:cNvSpPr>
          <a:spLocks noChangeArrowheads="1" noChangeShapeType="1" noTextEdit="1"/>
        </xdr:cNvSpPr>
      </xdr:nvSpPr>
      <xdr:spPr bwMode="auto">
        <a:xfrm>
          <a:off x="466725" y="32937450"/>
          <a:ext cx="3829050" cy="3524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Comic Sans MS"/>
            </a:rPr>
            <a:t>Μικτός χ κλάσμα</a:t>
          </a:r>
          <a:endParaRPr lang="en-GB" sz="3600" b="1" kern="10" spc="0">
            <a:ln w="12700">
              <a:solidFill>
                <a:srgbClr val="EAEAEA"/>
              </a:solidFill>
              <a:round/>
              <a:headEnd/>
              <a:tailEnd/>
            </a:ln>
            <a:gradFill rotWithShape="0">
              <a:gsLst>
                <a:gs pos="0">
                  <a:srgbClr val="A603AB"/>
                </a:gs>
                <a:gs pos="12000">
                  <a:srgbClr val="E81766"/>
                </a:gs>
                <a:gs pos="27000">
                  <a:srgbClr val="EE3F17"/>
                </a:gs>
                <a:gs pos="48000">
                  <a:srgbClr val="FFFF00"/>
                </a:gs>
                <a:gs pos="64999">
                  <a:srgbClr val="1A8D48"/>
                </a:gs>
                <a:gs pos="78999">
                  <a:srgbClr val="0819FB"/>
                </a:gs>
                <a:gs pos="100000">
                  <a:srgbClr val="A603AB"/>
                </a:gs>
              </a:gsLst>
              <a:lin ang="0" scaled="1"/>
            </a:gradFill>
            <a:effectLst>
              <a:outerShdw dist="35921" dir="2700000" sy="50000" kx="2115830" algn="bl" rotWithShape="0">
                <a:srgbClr val="C0C0C0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4</xdr:col>
      <xdr:colOff>247650</xdr:colOff>
      <xdr:row>84</xdr:row>
      <xdr:rowOff>200025</xdr:rowOff>
    </xdr:from>
    <xdr:to>
      <xdr:col>9</xdr:col>
      <xdr:colOff>95250</xdr:colOff>
      <xdr:row>86</xdr:row>
      <xdr:rowOff>133350</xdr:rowOff>
    </xdr:to>
    <xdr:sp macro="" textlink="">
      <xdr:nvSpPr>
        <xdr:cNvPr id="20547" name="WordArt 67" descr="90%"/>
        <xdr:cNvSpPr>
          <a:spLocks noChangeArrowheads="1" noChangeShapeType="1" noTextEdit="1"/>
        </xdr:cNvSpPr>
      </xdr:nvSpPr>
      <xdr:spPr bwMode="auto">
        <a:xfrm>
          <a:off x="1724025" y="20393025"/>
          <a:ext cx="1495425" cy="552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9525">
                <a:noFill/>
                <a:round/>
                <a:headEnd/>
                <a:tailEnd/>
              </a:ln>
              <a:pattFill prst="pct90">
                <a:fgClr>
                  <a:srgbClr val="336699"/>
                </a:fgClr>
                <a:bgClr>
                  <a:srgbClr val="FFFFFF"/>
                </a:bgClr>
              </a:pattFill>
              <a:effectLst>
                <a:outerShdw dist="45791" dir="2021404" algn="ctr" rotWithShape="0">
                  <a:srgbClr val="C0C0C0"/>
                </a:outerShdw>
              </a:effectLst>
              <a:latin typeface="Comic Sans MS"/>
            </a:rPr>
            <a:t>Βαθμολογία</a:t>
          </a:r>
          <a:endParaRPr lang="en-GB" sz="3600" b="1" kern="10" spc="0">
            <a:ln w="9525">
              <a:noFill/>
              <a:round/>
              <a:headEnd/>
              <a:tailEnd/>
            </a:ln>
            <a:pattFill prst="pct90">
              <a:fgClr>
                <a:srgbClr val="336699"/>
              </a:fgClr>
              <a:bgClr>
                <a:srgbClr val="FFFFFF"/>
              </a:bgClr>
            </a:pattFill>
            <a:effectLst>
              <a:outerShdw dist="45791" dir="2021404" algn="ctr" rotWithShape="0">
                <a:srgbClr val="C0C0C0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4</xdr:col>
      <xdr:colOff>247650</xdr:colOff>
      <xdr:row>131</xdr:row>
      <xdr:rowOff>114300</xdr:rowOff>
    </xdr:from>
    <xdr:to>
      <xdr:col>9</xdr:col>
      <xdr:colOff>95250</xdr:colOff>
      <xdr:row>133</xdr:row>
      <xdr:rowOff>133350</xdr:rowOff>
    </xdr:to>
    <xdr:sp macro="" textlink="">
      <xdr:nvSpPr>
        <xdr:cNvPr id="20564" name="WordArt 84" descr="90%"/>
        <xdr:cNvSpPr>
          <a:spLocks noChangeArrowheads="1" noChangeShapeType="1" noTextEdit="1"/>
        </xdr:cNvSpPr>
      </xdr:nvSpPr>
      <xdr:spPr bwMode="auto">
        <a:xfrm>
          <a:off x="1724025" y="28917900"/>
          <a:ext cx="1495425" cy="5810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9525">
                <a:noFill/>
                <a:round/>
                <a:headEnd/>
                <a:tailEnd/>
              </a:ln>
              <a:pattFill prst="pct90">
                <a:fgClr>
                  <a:srgbClr val="336699"/>
                </a:fgClr>
                <a:bgClr>
                  <a:srgbClr val="FFFFFF"/>
                </a:bgClr>
              </a:pattFill>
              <a:effectLst>
                <a:outerShdw dist="45791" dir="2021404" algn="ctr" rotWithShape="0">
                  <a:srgbClr val="C0C0C0"/>
                </a:outerShdw>
              </a:effectLst>
              <a:latin typeface="Comic Sans MS"/>
            </a:rPr>
            <a:t>Βαθμολογία</a:t>
          </a:r>
          <a:endParaRPr lang="en-GB" sz="3600" b="1" kern="10" spc="0">
            <a:ln w="9525">
              <a:noFill/>
              <a:round/>
              <a:headEnd/>
              <a:tailEnd/>
            </a:ln>
            <a:pattFill prst="pct90">
              <a:fgClr>
                <a:srgbClr val="336699"/>
              </a:fgClr>
              <a:bgClr>
                <a:srgbClr val="FFFFFF"/>
              </a:bgClr>
            </a:pattFill>
            <a:effectLst>
              <a:outerShdw dist="45791" dir="2021404" algn="ctr" rotWithShape="0">
                <a:srgbClr val="C0C0C0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4</xdr:col>
      <xdr:colOff>247650</xdr:colOff>
      <xdr:row>219</xdr:row>
      <xdr:rowOff>200025</xdr:rowOff>
    </xdr:from>
    <xdr:to>
      <xdr:col>9</xdr:col>
      <xdr:colOff>95250</xdr:colOff>
      <xdr:row>221</xdr:row>
      <xdr:rowOff>133350</xdr:rowOff>
    </xdr:to>
    <xdr:sp macro="" textlink="">
      <xdr:nvSpPr>
        <xdr:cNvPr id="20565" name="WordArt 85" descr="90%"/>
        <xdr:cNvSpPr>
          <a:spLocks noChangeArrowheads="1" noChangeShapeType="1" noTextEdit="1"/>
        </xdr:cNvSpPr>
      </xdr:nvSpPr>
      <xdr:spPr bwMode="auto">
        <a:xfrm>
          <a:off x="1724025" y="45348525"/>
          <a:ext cx="1495425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9525">
                <a:noFill/>
                <a:round/>
                <a:headEnd/>
                <a:tailEnd/>
              </a:ln>
              <a:pattFill prst="pct90">
                <a:fgClr>
                  <a:srgbClr val="336699"/>
                </a:fgClr>
                <a:bgClr>
                  <a:srgbClr val="FFFFFF"/>
                </a:bgClr>
              </a:pattFill>
              <a:effectLst>
                <a:outerShdw dist="45791" dir="2021404" algn="ctr" rotWithShape="0">
                  <a:srgbClr val="C0C0C0"/>
                </a:outerShdw>
              </a:effectLst>
              <a:latin typeface="Comic Sans MS"/>
            </a:rPr>
            <a:t>Βαθμολογία</a:t>
          </a:r>
          <a:endParaRPr lang="en-GB" sz="3600" b="1" kern="10" spc="0">
            <a:ln w="9525">
              <a:noFill/>
              <a:round/>
              <a:headEnd/>
              <a:tailEnd/>
            </a:ln>
            <a:pattFill prst="pct90">
              <a:fgClr>
                <a:srgbClr val="336699"/>
              </a:fgClr>
              <a:bgClr>
                <a:srgbClr val="FFFFFF"/>
              </a:bgClr>
            </a:pattFill>
            <a:effectLst>
              <a:outerShdw dist="45791" dir="2021404" algn="ctr" rotWithShape="0">
                <a:srgbClr val="C0C0C0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4</xdr:col>
      <xdr:colOff>247650</xdr:colOff>
      <xdr:row>272</xdr:row>
      <xdr:rowOff>200025</xdr:rowOff>
    </xdr:from>
    <xdr:to>
      <xdr:col>9</xdr:col>
      <xdr:colOff>95250</xdr:colOff>
      <xdr:row>274</xdr:row>
      <xdr:rowOff>133350</xdr:rowOff>
    </xdr:to>
    <xdr:sp macro="" textlink="">
      <xdr:nvSpPr>
        <xdr:cNvPr id="20566" name="WordArt 86" descr="90%"/>
        <xdr:cNvSpPr>
          <a:spLocks noChangeArrowheads="1" noChangeShapeType="1" noTextEdit="1"/>
        </xdr:cNvSpPr>
      </xdr:nvSpPr>
      <xdr:spPr bwMode="auto">
        <a:xfrm>
          <a:off x="1724025" y="53940075"/>
          <a:ext cx="1495425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9525">
                <a:noFill/>
                <a:round/>
                <a:headEnd/>
                <a:tailEnd/>
              </a:ln>
              <a:pattFill prst="pct90">
                <a:fgClr>
                  <a:srgbClr val="336699"/>
                </a:fgClr>
                <a:bgClr>
                  <a:srgbClr val="FFFFFF"/>
                </a:bgClr>
              </a:pattFill>
              <a:effectLst>
                <a:outerShdw dist="45791" dir="2021404" algn="ctr" rotWithShape="0">
                  <a:srgbClr val="C0C0C0"/>
                </a:outerShdw>
              </a:effectLst>
              <a:latin typeface="Comic Sans MS"/>
            </a:rPr>
            <a:t>Βαθμολογία</a:t>
          </a:r>
          <a:endParaRPr lang="en-GB" sz="3600" b="1" kern="10" spc="0">
            <a:ln w="9525">
              <a:noFill/>
              <a:round/>
              <a:headEnd/>
              <a:tailEnd/>
            </a:ln>
            <a:pattFill prst="pct90">
              <a:fgClr>
                <a:srgbClr val="336699"/>
              </a:fgClr>
              <a:bgClr>
                <a:srgbClr val="FFFFFF"/>
              </a:bgClr>
            </a:pattFill>
            <a:effectLst>
              <a:outerShdw dist="45791" dir="2021404" algn="ctr" rotWithShape="0">
                <a:srgbClr val="C0C0C0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</xdr:col>
      <xdr:colOff>142875</xdr:colOff>
      <xdr:row>223</xdr:row>
      <xdr:rowOff>114301</xdr:rowOff>
    </xdr:from>
    <xdr:to>
      <xdr:col>11</xdr:col>
      <xdr:colOff>76200</xdr:colOff>
      <xdr:row>225</xdr:row>
      <xdr:rowOff>152401</xdr:rowOff>
    </xdr:to>
    <xdr:sp macro="" textlink="">
      <xdr:nvSpPr>
        <xdr:cNvPr id="20567" name="WordArt 87"/>
        <xdr:cNvSpPr>
          <a:spLocks noChangeArrowheads="1" noChangeShapeType="1" noTextEdit="1"/>
        </xdr:cNvSpPr>
      </xdr:nvSpPr>
      <xdr:spPr bwMode="auto">
        <a:xfrm>
          <a:off x="466725" y="50892076"/>
          <a:ext cx="3390900" cy="4762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Comic Sans MS"/>
            </a:rPr>
            <a:t>Μικτός Χ μικτός</a:t>
          </a:r>
          <a:endParaRPr lang="en-GB" sz="3600" b="1" kern="10" spc="0">
            <a:ln w="12700">
              <a:solidFill>
                <a:srgbClr val="EAEAEA"/>
              </a:solidFill>
              <a:round/>
              <a:headEnd/>
              <a:tailEnd/>
            </a:ln>
            <a:gradFill rotWithShape="0">
              <a:gsLst>
                <a:gs pos="0">
                  <a:srgbClr val="A603AB"/>
                </a:gs>
                <a:gs pos="12000">
                  <a:srgbClr val="E81766"/>
                </a:gs>
                <a:gs pos="27000">
                  <a:srgbClr val="EE3F17"/>
                </a:gs>
                <a:gs pos="48000">
                  <a:srgbClr val="FFFF00"/>
                </a:gs>
                <a:gs pos="64999">
                  <a:srgbClr val="1A8D48"/>
                </a:gs>
                <a:gs pos="78999">
                  <a:srgbClr val="0819FB"/>
                </a:gs>
                <a:gs pos="100000">
                  <a:srgbClr val="A603AB"/>
                </a:gs>
              </a:gsLst>
              <a:lin ang="0" scaled="1"/>
            </a:gradFill>
            <a:effectLst>
              <a:outerShdw dist="35921" dir="2700000" sy="50000" kx="2115830" algn="bl" rotWithShape="0">
                <a:srgbClr val="C0C0C0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4</xdr:col>
      <xdr:colOff>247650</xdr:colOff>
      <xdr:row>272</xdr:row>
      <xdr:rowOff>200025</xdr:rowOff>
    </xdr:from>
    <xdr:to>
      <xdr:col>9</xdr:col>
      <xdr:colOff>95250</xdr:colOff>
      <xdr:row>274</xdr:row>
      <xdr:rowOff>133350</xdr:rowOff>
    </xdr:to>
    <xdr:sp macro="" textlink="">
      <xdr:nvSpPr>
        <xdr:cNvPr id="20572" name="WordArt 92" descr="90%"/>
        <xdr:cNvSpPr>
          <a:spLocks noChangeArrowheads="1" noChangeShapeType="1" noTextEdit="1"/>
        </xdr:cNvSpPr>
      </xdr:nvSpPr>
      <xdr:spPr bwMode="auto">
        <a:xfrm>
          <a:off x="1724025" y="53940075"/>
          <a:ext cx="1495425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9525">
                <a:noFill/>
                <a:round/>
                <a:headEnd/>
                <a:tailEnd/>
              </a:ln>
              <a:pattFill prst="pct90">
                <a:fgClr>
                  <a:srgbClr val="336699"/>
                </a:fgClr>
                <a:bgClr>
                  <a:srgbClr val="FFFFFF"/>
                </a:bgClr>
              </a:pattFill>
              <a:effectLst>
                <a:outerShdw dist="45791" dir="2021404" algn="ctr" rotWithShape="0">
                  <a:srgbClr val="C0C0C0"/>
                </a:outerShdw>
              </a:effectLst>
              <a:latin typeface="Comic Sans MS"/>
            </a:rPr>
            <a:t>Βαθμολογία</a:t>
          </a:r>
          <a:endParaRPr lang="en-GB" sz="3600" b="1" kern="10" spc="0">
            <a:ln w="9525">
              <a:noFill/>
              <a:round/>
              <a:headEnd/>
              <a:tailEnd/>
            </a:ln>
            <a:pattFill prst="pct90">
              <a:fgClr>
                <a:srgbClr val="336699"/>
              </a:fgClr>
              <a:bgClr>
                <a:srgbClr val="FFFFFF"/>
              </a:bgClr>
            </a:pattFill>
            <a:effectLst>
              <a:outerShdw dist="45791" dir="2021404" algn="ctr" rotWithShape="0">
                <a:srgbClr val="C0C0C0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10</xdr:col>
      <xdr:colOff>266700</xdr:colOff>
      <xdr:row>98</xdr:row>
      <xdr:rowOff>219075</xdr:rowOff>
    </xdr:from>
    <xdr:to>
      <xdr:col>16</xdr:col>
      <xdr:colOff>171450</xdr:colOff>
      <xdr:row>109</xdr:row>
      <xdr:rowOff>190500</xdr:rowOff>
    </xdr:to>
    <xdr:pic>
      <xdr:nvPicPr>
        <xdr:cNvPr id="3183551" name="Picture 117" descr="CRCTR04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05225" y="22536150"/>
          <a:ext cx="15240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104775</xdr:colOff>
      <xdr:row>149</xdr:row>
      <xdr:rowOff>200025</xdr:rowOff>
    </xdr:from>
    <xdr:to>
      <xdr:col>18</xdr:col>
      <xdr:colOff>476250</xdr:colOff>
      <xdr:row>159</xdr:row>
      <xdr:rowOff>85725</xdr:rowOff>
    </xdr:to>
    <xdr:pic>
      <xdr:nvPicPr>
        <xdr:cNvPr id="3183552" name="Picture 118" descr="CRCTR03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62550" y="31537275"/>
          <a:ext cx="10191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142875</xdr:colOff>
      <xdr:row>239</xdr:row>
      <xdr:rowOff>66675</xdr:rowOff>
    </xdr:from>
    <xdr:to>
      <xdr:col>19</xdr:col>
      <xdr:colOff>47625</xdr:colOff>
      <xdr:row>253</xdr:row>
      <xdr:rowOff>57150</xdr:rowOff>
    </xdr:to>
    <xdr:pic>
      <xdr:nvPicPr>
        <xdr:cNvPr id="3183553" name="Picture 119" descr="CRCTR16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48275" y="54006750"/>
          <a:ext cx="1371600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76200</xdr:colOff>
      <xdr:row>278</xdr:row>
      <xdr:rowOff>133350</xdr:rowOff>
    </xdr:from>
    <xdr:to>
      <xdr:col>18</xdr:col>
      <xdr:colOff>47625</xdr:colOff>
      <xdr:row>281</xdr:row>
      <xdr:rowOff>133350</xdr:rowOff>
    </xdr:to>
    <xdr:sp macro="" textlink="">
      <xdr:nvSpPr>
        <xdr:cNvPr id="20601" name="AutoShape 121" descr="Bouquet">
          <a:hlinkClick xmlns:r="http://schemas.openxmlformats.org/officeDocument/2006/relationships" r:id="rId6"/>
        </xdr:cNvPr>
        <xdr:cNvSpPr>
          <a:spLocks noChangeArrowheads="1"/>
        </xdr:cNvSpPr>
      </xdr:nvSpPr>
      <xdr:spPr bwMode="auto">
        <a:xfrm>
          <a:off x="3514725" y="55225950"/>
          <a:ext cx="2238375" cy="571500"/>
        </a:xfrm>
        <a:prstGeom prst="ellipseRibbon2">
          <a:avLst>
            <a:gd name="adj1" fmla="val 25000"/>
            <a:gd name="adj2" fmla="val 50000"/>
            <a:gd name="adj3" fmla="val 12500"/>
          </a:avLst>
        </a:prstGeom>
        <a:blipFill dpi="0" rotWithShape="0">
          <a:blip xmlns:r="http://schemas.openxmlformats.org/officeDocument/2006/relationships" r:embed="rId7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4</xdr:col>
      <xdr:colOff>66675</xdr:colOff>
      <xdr:row>23</xdr:row>
      <xdr:rowOff>19050</xdr:rowOff>
    </xdr:from>
    <xdr:to>
      <xdr:col>4</xdr:col>
      <xdr:colOff>314325</xdr:colOff>
      <xdr:row>24</xdr:row>
      <xdr:rowOff>228600</xdr:rowOff>
    </xdr:to>
    <xdr:sp macro="" textlink="">
      <xdr:nvSpPr>
        <xdr:cNvPr id="20680" name="Text Box 200"/>
        <xdr:cNvSpPr txBox="1">
          <a:spLocks noChangeArrowheads="1"/>
        </xdr:cNvSpPr>
      </xdr:nvSpPr>
      <xdr:spPr bwMode="auto">
        <a:xfrm>
          <a:off x="1543050" y="600075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47625</xdr:colOff>
      <xdr:row>23</xdr:row>
      <xdr:rowOff>66675</xdr:rowOff>
    </xdr:from>
    <xdr:to>
      <xdr:col>2</xdr:col>
      <xdr:colOff>371475</xdr:colOff>
      <xdr:row>24</xdr:row>
      <xdr:rowOff>276225</xdr:rowOff>
    </xdr:to>
    <xdr:sp macro="" textlink="">
      <xdr:nvSpPr>
        <xdr:cNvPr id="20681" name="Text Box 201"/>
        <xdr:cNvSpPr txBox="1">
          <a:spLocks noChangeArrowheads="1"/>
        </xdr:cNvSpPr>
      </xdr:nvSpPr>
      <xdr:spPr bwMode="auto">
        <a:xfrm>
          <a:off x="790575" y="6048375"/>
          <a:ext cx="3238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18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2</xdr:col>
      <xdr:colOff>66675</xdr:colOff>
      <xdr:row>29</xdr:row>
      <xdr:rowOff>19050</xdr:rowOff>
    </xdr:from>
    <xdr:to>
      <xdr:col>2</xdr:col>
      <xdr:colOff>314325</xdr:colOff>
      <xdr:row>30</xdr:row>
      <xdr:rowOff>228600</xdr:rowOff>
    </xdr:to>
    <xdr:sp macro="" textlink="">
      <xdr:nvSpPr>
        <xdr:cNvPr id="20691" name="Text Box 211"/>
        <xdr:cNvSpPr txBox="1">
          <a:spLocks noChangeArrowheads="1"/>
        </xdr:cNvSpPr>
      </xdr:nvSpPr>
      <xdr:spPr bwMode="auto">
        <a:xfrm>
          <a:off x="809625" y="7591425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9525</xdr:colOff>
      <xdr:row>29</xdr:row>
      <xdr:rowOff>57150</xdr:rowOff>
    </xdr:from>
    <xdr:to>
      <xdr:col>4</xdr:col>
      <xdr:colOff>314325</xdr:colOff>
      <xdr:row>30</xdr:row>
      <xdr:rowOff>266700</xdr:rowOff>
    </xdr:to>
    <xdr:sp macro="" textlink="">
      <xdr:nvSpPr>
        <xdr:cNvPr id="20692" name="Text Box 212"/>
        <xdr:cNvSpPr txBox="1">
          <a:spLocks noChangeArrowheads="1"/>
        </xdr:cNvSpPr>
      </xdr:nvSpPr>
      <xdr:spPr bwMode="auto">
        <a:xfrm>
          <a:off x="1485900" y="7629525"/>
          <a:ext cx="30480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66675</xdr:colOff>
      <xdr:row>43</xdr:row>
      <xdr:rowOff>19050</xdr:rowOff>
    </xdr:from>
    <xdr:to>
      <xdr:col>2</xdr:col>
      <xdr:colOff>314325</xdr:colOff>
      <xdr:row>44</xdr:row>
      <xdr:rowOff>228600</xdr:rowOff>
    </xdr:to>
    <xdr:sp macro="" textlink="">
      <xdr:nvSpPr>
        <xdr:cNvPr id="20699" name="Text Box 219"/>
        <xdr:cNvSpPr txBox="1">
          <a:spLocks noChangeArrowheads="1"/>
        </xdr:cNvSpPr>
      </xdr:nvSpPr>
      <xdr:spPr bwMode="auto">
        <a:xfrm>
          <a:off x="809625" y="10810875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9525</xdr:colOff>
      <xdr:row>43</xdr:row>
      <xdr:rowOff>57150</xdr:rowOff>
    </xdr:from>
    <xdr:to>
      <xdr:col>4</xdr:col>
      <xdr:colOff>314325</xdr:colOff>
      <xdr:row>44</xdr:row>
      <xdr:rowOff>266700</xdr:rowOff>
    </xdr:to>
    <xdr:sp macro="" textlink="">
      <xdr:nvSpPr>
        <xdr:cNvPr id="20700" name="Text Box 220"/>
        <xdr:cNvSpPr txBox="1">
          <a:spLocks noChangeArrowheads="1"/>
        </xdr:cNvSpPr>
      </xdr:nvSpPr>
      <xdr:spPr bwMode="auto">
        <a:xfrm>
          <a:off x="1485900" y="10848975"/>
          <a:ext cx="30480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9525</xdr:colOff>
      <xdr:row>42</xdr:row>
      <xdr:rowOff>28575</xdr:rowOff>
    </xdr:from>
    <xdr:to>
      <xdr:col>14</xdr:col>
      <xdr:colOff>152400</xdr:colOff>
      <xdr:row>46</xdr:row>
      <xdr:rowOff>57150</xdr:rowOff>
    </xdr:to>
    <xdr:pic>
      <xdr:nvPicPr>
        <xdr:cNvPr id="3183561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90950" y="10648950"/>
          <a:ext cx="9048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50</xdr:row>
      <xdr:rowOff>19050</xdr:rowOff>
    </xdr:from>
    <xdr:to>
      <xdr:col>2</xdr:col>
      <xdr:colOff>314325</xdr:colOff>
      <xdr:row>51</xdr:row>
      <xdr:rowOff>228600</xdr:rowOff>
    </xdr:to>
    <xdr:sp macro="" textlink="">
      <xdr:nvSpPr>
        <xdr:cNvPr id="20707" name="Text Box 227"/>
        <xdr:cNvSpPr txBox="1">
          <a:spLocks noChangeArrowheads="1"/>
        </xdr:cNvSpPr>
      </xdr:nvSpPr>
      <xdr:spPr bwMode="auto">
        <a:xfrm>
          <a:off x="809625" y="1247775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+</a:t>
          </a:r>
        </a:p>
      </xdr:txBody>
    </xdr:sp>
    <xdr:clientData/>
  </xdr:twoCellAnchor>
  <xdr:twoCellAnchor>
    <xdr:from>
      <xdr:col>4</xdr:col>
      <xdr:colOff>66675</xdr:colOff>
      <xdr:row>50</xdr:row>
      <xdr:rowOff>19050</xdr:rowOff>
    </xdr:from>
    <xdr:to>
      <xdr:col>4</xdr:col>
      <xdr:colOff>314325</xdr:colOff>
      <xdr:row>51</xdr:row>
      <xdr:rowOff>228600</xdr:rowOff>
    </xdr:to>
    <xdr:sp macro="" textlink="">
      <xdr:nvSpPr>
        <xdr:cNvPr id="20708" name="Text Box 228"/>
        <xdr:cNvSpPr txBox="1">
          <a:spLocks noChangeArrowheads="1"/>
        </xdr:cNvSpPr>
      </xdr:nvSpPr>
      <xdr:spPr bwMode="auto">
        <a:xfrm>
          <a:off x="1543050" y="1247775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66675</xdr:colOff>
      <xdr:row>57</xdr:row>
      <xdr:rowOff>19050</xdr:rowOff>
    </xdr:from>
    <xdr:to>
      <xdr:col>2</xdr:col>
      <xdr:colOff>314325</xdr:colOff>
      <xdr:row>58</xdr:row>
      <xdr:rowOff>228600</xdr:rowOff>
    </xdr:to>
    <xdr:sp macro="" textlink="">
      <xdr:nvSpPr>
        <xdr:cNvPr id="20709" name="Text Box 229"/>
        <xdr:cNvSpPr txBox="1">
          <a:spLocks noChangeArrowheads="1"/>
        </xdr:cNvSpPr>
      </xdr:nvSpPr>
      <xdr:spPr bwMode="auto">
        <a:xfrm>
          <a:off x="809625" y="14125575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9525</xdr:colOff>
      <xdr:row>57</xdr:row>
      <xdr:rowOff>57150</xdr:rowOff>
    </xdr:from>
    <xdr:to>
      <xdr:col>4</xdr:col>
      <xdr:colOff>314325</xdr:colOff>
      <xdr:row>58</xdr:row>
      <xdr:rowOff>266700</xdr:rowOff>
    </xdr:to>
    <xdr:sp macro="" textlink="">
      <xdr:nvSpPr>
        <xdr:cNvPr id="20710" name="Text Box 230"/>
        <xdr:cNvSpPr txBox="1">
          <a:spLocks noChangeArrowheads="1"/>
        </xdr:cNvSpPr>
      </xdr:nvSpPr>
      <xdr:spPr bwMode="auto">
        <a:xfrm>
          <a:off x="1485900" y="14163675"/>
          <a:ext cx="30480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9525</xdr:colOff>
      <xdr:row>56</xdr:row>
      <xdr:rowOff>28575</xdr:rowOff>
    </xdr:from>
    <xdr:to>
      <xdr:col>14</xdr:col>
      <xdr:colOff>152400</xdr:colOff>
      <xdr:row>60</xdr:row>
      <xdr:rowOff>57150</xdr:rowOff>
    </xdr:to>
    <xdr:pic>
      <xdr:nvPicPr>
        <xdr:cNvPr id="3183566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90950" y="13963650"/>
          <a:ext cx="9048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50</xdr:row>
      <xdr:rowOff>19050</xdr:rowOff>
    </xdr:from>
    <xdr:to>
      <xdr:col>2</xdr:col>
      <xdr:colOff>314325</xdr:colOff>
      <xdr:row>51</xdr:row>
      <xdr:rowOff>228600</xdr:rowOff>
    </xdr:to>
    <xdr:sp macro="" textlink="">
      <xdr:nvSpPr>
        <xdr:cNvPr id="20712" name="Text Box 232"/>
        <xdr:cNvSpPr txBox="1">
          <a:spLocks noChangeArrowheads="1"/>
        </xdr:cNvSpPr>
      </xdr:nvSpPr>
      <xdr:spPr bwMode="auto">
        <a:xfrm>
          <a:off x="809625" y="1247775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9525</xdr:colOff>
      <xdr:row>50</xdr:row>
      <xdr:rowOff>57150</xdr:rowOff>
    </xdr:from>
    <xdr:to>
      <xdr:col>4</xdr:col>
      <xdr:colOff>314325</xdr:colOff>
      <xdr:row>51</xdr:row>
      <xdr:rowOff>266700</xdr:rowOff>
    </xdr:to>
    <xdr:sp macro="" textlink="">
      <xdr:nvSpPr>
        <xdr:cNvPr id="20713" name="Text Box 233"/>
        <xdr:cNvSpPr txBox="1">
          <a:spLocks noChangeArrowheads="1"/>
        </xdr:cNvSpPr>
      </xdr:nvSpPr>
      <xdr:spPr bwMode="auto">
        <a:xfrm>
          <a:off x="1485900" y="12515850"/>
          <a:ext cx="30480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66675</xdr:colOff>
      <xdr:row>64</xdr:row>
      <xdr:rowOff>19050</xdr:rowOff>
    </xdr:from>
    <xdr:to>
      <xdr:col>2</xdr:col>
      <xdr:colOff>314325</xdr:colOff>
      <xdr:row>65</xdr:row>
      <xdr:rowOff>228600</xdr:rowOff>
    </xdr:to>
    <xdr:sp macro="" textlink="">
      <xdr:nvSpPr>
        <xdr:cNvPr id="20714" name="Text Box 234"/>
        <xdr:cNvSpPr txBox="1">
          <a:spLocks noChangeArrowheads="1"/>
        </xdr:cNvSpPr>
      </xdr:nvSpPr>
      <xdr:spPr bwMode="auto">
        <a:xfrm>
          <a:off x="809625" y="1569720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9525</xdr:colOff>
      <xdr:row>64</xdr:row>
      <xdr:rowOff>57150</xdr:rowOff>
    </xdr:from>
    <xdr:to>
      <xdr:col>4</xdr:col>
      <xdr:colOff>314325</xdr:colOff>
      <xdr:row>65</xdr:row>
      <xdr:rowOff>266700</xdr:rowOff>
    </xdr:to>
    <xdr:sp macro="" textlink="">
      <xdr:nvSpPr>
        <xdr:cNvPr id="20715" name="Text Box 235"/>
        <xdr:cNvSpPr txBox="1">
          <a:spLocks noChangeArrowheads="1"/>
        </xdr:cNvSpPr>
      </xdr:nvSpPr>
      <xdr:spPr bwMode="auto">
        <a:xfrm>
          <a:off x="1485900" y="15735300"/>
          <a:ext cx="30480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9525</xdr:colOff>
      <xdr:row>63</xdr:row>
      <xdr:rowOff>28575</xdr:rowOff>
    </xdr:from>
    <xdr:to>
      <xdr:col>14</xdr:col>
      <xdr:colOff>152400</xdr:colOff>
      <xdr:row>67</xdr:row>
      <xdr:rowOff>57150</xdr:rowOff>
    </xdr:to>
    <xdr:pic>
      <xdr:nvPicPr>
        <xdr:cNvPr id="3183571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90950" y="15535275"/>
          <a:ext cx="9048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71</xdr:row>
      <xdr:rowOff>19050</xdr:rowOff>
    </xdr:from>
    <xdr:to>
      <xdr:col>2</xdr:col>
      <xdr:colOff>314325</xdr:colOff>
      <xdr:row>72</xdr:row>
      <xdr:rowOff>228600</xdr:rowOff>
    </xdr:to>
    <xdr:sp macro="" textlink="">
      <xdr:nvSpPr>
        <xdr:cNvPr id="20747" name="Text Box 267"/>
        <xdr:cNvSpPr txBox="1">
          <a:spLocks noChangeArrowheads="1"/>
        </xdr:cNvSpPr>
      </xdr:nvSpPr>
      <xdr:spPr bwMode="auto">
        <a:xfrm>
          <a:off x="809625" y="17268825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9525</xdr:colOff>
      <xdr:row>71</xdr:row>
      <xdr:rowOff>57150</xdr:rowOff>
    </xdr:from>
    <xdr:to>
      <xdr:col>4</xdr:col>
      <xdr:colOff>314325</xdr:colOff>
      <xdr:row>72</xdr:row>
      <xdr:rowOff>266700</xdr:rowOff>
    </xdr:to>
    <xdr:sp macro="" textlink="">
      <xdr:nvSpPr>
        <xdr:cNvPr id="20748" name="Text Box 268"/>
        <xdr:cNvSpPr txBox="1">
          <a:spLocks noChangeArrowheads="1"/>
        </xdr:cNvSpPr>
      </xdr:nvSpPr>
      <xdr:spPr bwMode="auto">
        <a:xfrm>
          <a:off x="1485900" y="17306925"/>
          <a:ext cx="30480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9525</xdr:colOff>
      <xdr:row>70</xdr:row>
      <xdr:rowOff>28575</xdr:rowOff>
    </xdr:from>
    <xdr:to>
      <xdr:col>14</xdr:col>
      <xdr:colOff>152400</xdr:colOff>
      <xdr:row>74</xdr:row>
      <xdr:rowOff>57150</xdr:rowOff>
    </xdr:to>
    <xdr:pic>
      <xdr:nvPicPr>
        <xdr:cNvPr id="3183574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90950" y="17106900"/>
          <a:ext cx="9048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78</xdr:row>
      <xdr:rowOff>19050</xdr:rowOff>
    </xdr:from>
    <xdr:to>
      <xdr:col>2</xdr:col>
      <xdr:colOff>314325</xdr:colOff>
      <xdr:row>79</xdr:row>
      <xdr:rowOff>228600</xdr:rowOff>
    </xdr:to>
    <xdr:sp macro="" textlink="">
      <xdr:nvSpPr>
        <xdr:cNvPr id="20755" name="Text Box 275"/>
        <xdr:cNvSpPr txBox="1">
          <a:spLocks noChangeArrowheads="1"/>
        </xdr:cNvSpPr>
      </xdr:nvSpPr>
      <xdr:spPr bwMode="auto">
        <a:xfrm>
          <a:off x="809625" y="1884045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9525</xdr:colOff>
      <xdr:row>78</xdr:row>
      <xdr:rowOff>57150</xdr:rowOff>
    </xdr:from>
    <xdr:to>
      <xdr:col>4</xdr:col>
      <xdr:colOff>314325</xdr:colOff>
      <xdr:row>79</xdr:row>
      <xdr:rowOff>266700</xdr:rowOff>
    </xdr:to>
    <xdr:sp macro="" textlink="">
      <xdr:nvSpPr>
        <xdr:cNvPr id="20756" name="Text Box 276"/>
        <xdr:cNvSpPr txBox="1">
          <a:spLocks noChangeArrowheads="1"/>
        </xdr:cNvSpPr>
      </xdr:nvSpPr>
      <xdr:spPr bwMode="auto">
        <a:xfrm>
          <a:off x="1485900" y="18878550"/>
          <a:ext cx="30480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9525</xdr:colOff>
      <xdr:row>77</xdr:row>
      <xdr:rowOff>28575</xdr:rowOff>
    </xdr:from>
    <xdr:to>
      <xdr:col>14</xdr:col>
      <xdr:colOff>152400</xdr:colOff>
      <xdr:row>81</xdr:row>
      <xdr:rowOff>57150</xdr:rowOff>
    </xdr:to>
    <xdr:pic>
      <xdr:nvPicPr>
        <xdr:cNvPr id="3183577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90950" y="18678525"/>
          <a:ext cx="9048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88</xdr:row>
      <xdr:rowOff>85725</xdr:rowOff>
    </xdr:from>
    <xdr:to>
      <xdr:col>10</xdr:col>
      <xdr:colOff>323850</xdr:colOff>
      <xdr:row>88</xdr:row>
      <xdr:rowOff>381000</xdr:rowOff>
    </xdr:to>
    <xdr:sp macro="" textlink="">
      <xdr:nvSpPr>
        <xdr:cNvPr id="20763" name="WordArt 283"/>
        <xdr:cNvSpPr>
          <a:spLocks noChangeArrowheads="1" noChangeShapeType="1" noTextEdit="1"/>
        </xdr:cNvSpPr>
      </xdr:nvSpPr>
      <xdr:spPr bwMode="auto">
        <a:xfrm>
          <a:off x="390525" y="22955250"/>
          <a:ext cx="3371850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Comic Sans MS"/>
            </a:rPr>
            <a:t>Κλάσμα Χ ακέραιο</a:t>
          </a:r>
          <a:endParaRPr lang="en-GB" sz="3600" b="1" kern="10" spc="0">
            <a:ln w="12700">
              <a:solidFill>
                <a:srgbClr val="EAEAEA"/>
              </a:solidFill>
              <a:round/>
              <a:headEnd/>
              <a:tailEnd/>
            </a:ln>
            <a:gradFill rotWithShape="0">
              <a:gsLst>
                <a:gs pos="0">
                  <a:srgbClr val="A603AB"/>
                </a:gs>
                <a:gs pos="12000">
                  <a:srgbClr val="E81766"/>
                </a:gs>
                <a:gs pos="27000">
                  <a:srgbClr val="EE3F17"/>
                </a:gs>
                <a:gs pos="48000">
                  <a:srgbClr val="FFFF00"/>
                </a:gs>
                <a:gs pos="64999">
                  <a:srgbClr val="1A8D48"/>
                </a:gs>
                <a:gs pos="78999">
                  <a:srgbClr val="0819FB"/>
                </a:gs>
                <a:gs pos="100000">
                  <a:srgbClr val="A603AB"/>
                </a:gs>
              </a:gsLst>
              <a:lin ang="0" scaled="1"/>
            </a:gradFill>
            <a:effectLst>
              <a:outerShdw dist="35921" dir="2700000" sy="50000" kx="2115830" algn="bl" rotWithShape="0">
                <a:srgbClr val="C0C0C0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2</xdr:col>
      <xdr:colOff>114300</xdr:colOff>
      <xdr:row>96</xdr:row>
      <xdr:rowOff>28575</xdr:rowOff>
    </xdr:from>
    <xdr:to>
      <xdr:col>2</xdr:col>
      <xdr:colOff>361950</xdr:colOff>
      <xdr:row>98</xdr:row>
      <xdr:rowOff>180975</xdr:rowOff>
    </xdr:to>
    <xdr:sp macro="" textlink="">
      <xdr:nvSpPr>
        <xdr:cNvPr id="20764" name="Text Box 284"/>
        <xdr:cNvSpPr txBox="1">
          <a:spLocks noChangeArrowheads="1"/>
        </xdr:cNvSpPr>
      </xdr:nvSpPr>
      <xdr:spPr bwMode="auto">
        <a:xfrm>
          <a:off x="857250" y="220408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19050</xdr:colOff>
      <xdr:row>96</xdr:row>
      <xdr:rowOff>57150</xdr:rowOff>
    </xdr:from>
    <xdr:to>
      <xdr:col>4</xdr:col>
      <xdr:colOff>323850</xdr:colOff>
      <xdr:row>98</xdr:row>
      <xdr:rowOff>209550</xdr:rowOff>
    </xdr:to>
    <xdr:sp macro="" textlink="">
      <xdr:nvSpPr>
        <xdr:cNvPr id="20765" name="Text Box 285"/>
        <xdr:cNvSpPr txBox="1">
          <a:spLocks noChangeArrowheads="1"/>
        </xdr:cNvSpPr>
      </xdr:nvSpPr>
      <xdr:spPr bwMode="auto">
        <a:xfrm>
          <a:off x="1495425" y="2206942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6</xdr:col>
      <xdr:colOff>19050</xdr:colOff>
      <xdr:row>96</xdr:row>
      <xdr:rowOff>57150</xdr:rowOff>
    </xdr:from>
    <xdr:to>
      <xdr:col>6</xdr:col>
      <xdr:colOff>323850</xdr:colOff>
      <xdr:row>98</xdr:row>
      <xdr:rowOff>209550</xdr:rowOff>
    </xdr:to>
    <xdr:sp macro="" textlink="">
      <xdr:nvSpPr>
        <xdr:cNvPr id="20766" name="Text Box 286"/>
        <xdr:cNvSpPr txBox="1">
          <a:spLocks noChangeArrowheads="1"/>
        </xdr:cNvSpPr>
      </xdr:nvSpPr>
      <xdr:spPr bwMode="auto">
        <a:xfrm>
          <a:off x="2209800" y="2206942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114300</xdr:colOff>
      <xdr:row>102</xdr:row>
      <xdr:rowOff>28575</xdr:rowOff>
    </xdr:from>
    <xdr:to>
      <xdr:col>2</xdr:col>
      <xdr:colOff>361950</xdr:colOff>
      <xdr:row>104</xdr:row>
      <xdr:rowOff>180975</xdr:rowOff>
    </xdr:to>
    <xdr:sp macro="" textlink="">
      <xdr:nvSpPr>
        <xdr:cNvPr id="20770" name="Text Box 290"/>
        <xdr:cNvSpPr txBox="1">
          <a:spLocks noChangeArrowheads="1"/>
        </xdr:cNvSpPr>
      </xdr:nvSpPr>
      <xdr:spPr bwMode="auto">
        <a:xfrm>
          <a:off x="857250" y="2324100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19050</xdr:colOff>
      <xdr:row>102</xdr:row>
      <xdr:rowOff>57150</xdr:rowOff>
    </xdr:from>
    <xdr:to>
      <xdr:col>4</xdr:col>
      <xdr:colOff>323850</xdr:colOff>
      <xdr:row>104</xdr:row>
      <xdr:rowOff>209550</xdr:rowOff>
    </xdr:to>
    <xdr:sp macro="" textlink="">
      <xdr:nvSpPr>
        <xdr:cNvPr id="20771" name="Text Box 291"/>
        <xdr:cNvSpPr txBox="1">
          <a:spLocks noChangeArrowheads="1"/>
        </xdr:cNvSpPr>
      </xdr:nvSpPr>
      <xdr:spPr bwMode="auto">
        <a:xfrm>
          <a:off x="1495425" y="232695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6</xdr:col>
      <xdr:colOff>19050</xdr:colOff>
      <xdr:row>102</xdr:row>
      <xdr:rowOff>57150</xdr:rowOff>
    </xdr:from>
    <xdr:to>
      <xdr:col>6</xdr:col>
      <xdr:colOff>323850</xdr:colOff>
      <xdr:row>104</xdr:row>
      <xdr:rowOff>209550</xdr:rowOff>
    </xdr:to>
    <xdr:sp macro="" textlink="">
      <xdr:nvSpPr>
        <xdr:cNvPr id="20772" name="Text Box 292"/>
        <xdr:cNvSpPr txBox="1">
          <a:spLocks noChangeArrowheads="1"/>
        </xdr:cNvSpPr>
      </xdr:nvSpPr>
      <xdr:spPr bwMode="auto">
        <a:xfrm>
          <a:off x="2209800" y="232695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114300</xdr:colOff>
      <xdr:row>108</xdr:row>
      <xdr:rowOff>28575</xdr:rowOff>
    </xdr:from>
    <xdr:to>
      <xdr:col>2</xdr:col>
      <xdr:colOff>361950</xdr:colOff>
      <xdr:row>110</xdr:row>
      <xdr:rowOff>180975</xdr:rowOff>
    </xdr:to>
    <xdr:sp macro="" textlink="">
      <xdr:nvSpPr>
        <xdr:cNvPr id="20777" name="Text Box 297"/>
        <xdr:cNvSpPr txBox="1">
          <a:spLocks noChangeArrowheads="1"/>
        </xdr:cNvSpPr>
      </xdr:nvSpPr>
      <xdr:spPr bwMode="auto">
        <a:xfrm>
          <a:off x="857250" y="2443162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19050</xdr:colOff>
      <xdr:row>108</xdr:row>
      <xdr:rowOff>57150</xdr:rowOff>
    </xdr:from>
    <xdr:to>
      <xdr:col>4</xdr:col>
      <xdr:colOff>323850</xdr:colOff>
      <xdr:row>110</xdr:row>
      <xdr:rowOff>209550</xdr:rowOff>
    </xdr:to>
    <xdr:sp macro="" textlink="">
      <xdr:nvSpPr>
        <xdr:cNvPr id="20778" name="Text Box 298"/>
        <xdr:cNvSpPr txBox="1">
          <a:spLocks noChangeArrowheads="1"/>
        </xdr:cNvSpPr>
      </xdr:nvSpPr>
      <xdr:spPr bwMode="auto">
        <a:xfrm>
          <a:off x="1495425" y="2446020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6</xdr:col>
      <xdr:colOff>19050</xdr:colOff>
      <xdr:row>108</xdr:row>
      <xdr:rowOff>57150</xdr:rowOff>
    </xdr:from>
    <xdr:to>
      <xdr:col>6</xdr:col>
      <xdr:colOff>323850</xdr:colOff>
      <xdr:row>110</xdr:row>
      <xdr:rowOff>209550</xdr:rowOff>
    </xdr:to>
    <xdr:sp macro="" textlink="">
      <xdr:nvSpPr>
        <xdr:cNvPr id="20779" name="Text Box 299"/>
        <xdr:cNvSpPr txBox="1">
          <a:spLocks noChangeArrowheads="1"/>
        </xdr:cNvSpPr>
      </xdr:nvSpPr>
      <xdr:spPr bwMode="auto">
        <a:xfrm>
          <a:off x="2209800" y="2446020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114300</xdr:colOff>
      <xdr:row>115</xdr:row>
      <xdr:rowOff>28575</xdr:rowOff>
    </xdr:from>
    <xdr:to>
      <xdr:col>2</xdr:col>
      <xdr:colOff>361950</xdr:colOff>
      <xdr:row>117</xdr:row>
      <xdr:rowOff>180975</xdr:rowOff>
    </xdr:to>
    <xdr:sp macro="" textlink="">
      <xdr:nvSpPr>
        <xdr:cNvPr id="20780" name="Text Box 300"/>
        <xdr:cNvSpPr txBox="1">
          <a:spLocks noChangeArrowheads="1"/>
        </xdr:cNvSpPr>
      </xdr:nvSpPr>
      <xdr:spPr bwMode="auto">
        <a:xfrm>
          <a:off x="857250" y="2586990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19050</xdr:colOff>
      <xdr:row>115</xdr:row>
      <xdr:rowOff>57150</xdr:rowOff>
    </xdr:from>
    <xdr:to>
      <xdr:col>4</xdr:col>
      <xdr:colOff>323850</xdr:colOff>
      <xdr:row>117</xdr:row>
      <xdr:rowOff>209550</xdr:rowOff>
    </xdr:to>
    <xdr:sp macro="" textlink="">
      <xdr:nvSpPr>
        <xdr:cNvPr id="20781" name="Text Box 301"/>
        <xdr:cNvSpPr txBox="1">
          <a:spLocks noChangeArrowheads="1"/>
        </xdr:cNvSpPr>
      </xdr:nvSpPr>
      <xdr:spPr bwMode="auto">
        <a:xfrm>
          <a:off x="1495425" y="258984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6</xdr:col>
      <xdr:colOff>19050</xdr:colOff>
      <xdr:row>115</xdr:row>
      <xdr:rowOff>57150</xdr:rowOff>
    </xdr:from>
    <xdr:to>
      <xdr:col>6</xdr:col>
      <xdr:colOff>323850</xdr:colOff>
      <xdr:row>117</xdr:row>
      <xdr:rowOff>209550</xdr:rowOff>
    </xdr:to>
    <xdr:sp macro="" textlink="">
      <xdr:nvSpPr>
        <xdr:cNvPr id="20782" name="Text Box 302"/>
        <xdr:cNvSpPr txBox="1">
          <a:spLocks noChangeArrowheads="1"/>
        </xdr:cNvSpPr>
      </xdr:nvSpPr>
      <xdr:spPr bwMode="auto">
        <a:xfrm>
          <a:off x="2209800" y="258984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114300</xdr:colOff>
      <xdr:row>123</xdr:row>
      <xdr:rowOff>28575</xdr:rowOff>
    </xdr:from>
    <xdr:to>
      <xdr:col>2</xdr:col>
      <xdr:colOff>361950</xdr:colOff>
      <xdr:row>125</xdr:row>
      <xdr:rowOff>180975</xdr:rowOff>
    </xdr:to>
    <xdr:sp macro="" textlink="">
      <xdr:nvSpPr>
        <xdr:cNvPr id="20794" name="Text Box 314"/>
        <xdr:cNvSpPr txBox="1">
          <a:spLocks noChangeArrowheads="1"/>
        </xdr:cNvSpPr>
      </xdr:nvSpPr>
      <xdr:spPr bwMode="auto">
        <a:xfrm>
          <a:off x="857250" y="2738437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19050</xdr:colOff>
      <xdr:row>123</xdr:row>
      <xdr:rowOff>57150</xdr:rowOff>
    </xdr:from>
    <xdr:to>
      <xdr:col>4</xdr:col>
      <xdr:colOff>323850</xdr:colOff>
      <xdr:row>125</xdr:row>
      <xdr:rowOff>209550</xdr:rowOff>
    </xdr:to>
    <xdr:sp macro="" textlink="">
      <xdr:nvSpPr>
        <xdr:cNvPr id="20795" name="Text Box 315"/>
        <xdr:cNvSpPr txBox="1">
          <a:spLocks noChangeArrowheads="1"/>
        </xdr:cNvSpPr>
      </xdr:nvSpPr>
      <xdr:spPr bwMode="auto">
        <a:xfrm>
          <a:off x="1495425" y="274129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6</xdr:col>
      <xdr:colOff>19050</xdr:colOff>
      <xdr:row>123</xdr:row>
      <xdr:rowOff>57150</xdr:rowOff>
    </xdr:from>
    <xdr:to>
      <xdr:col>6</xdr:col>
      <xdr:colOff>323850</xdr:colOff>
      <xdr:row>125</xdr:row>
      <xdr:rowOff>209550</xdr:rowOff>
    </xdr:to>
    <xdr:sp macro="" textlink="">
      <xdr:nvSpPr>
        <xdr:cNvPr id="20796" name="Text Box 316"/>
        <xdr:cNvSpPr txBox="1">
          <a:spLocks noChangeArrowheads="1"/>
        </xdr:cNvSpPr>
      </xdr:nvSpPr>
      <xdr:spPr bwMode="auto">
        <a:xfrm>
          <a:off x="2209800" y="274129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16</xdr:col>
      <xdr:colOff>228600</xdr:colOff>
      <xdr:row>85</xdr:row>
      <xdr:rowOff>190500</xdr:rowOff>
    </xdr:from>
    <xdr:to>
      <xdr:col>19</xdr:col>
      <xdr:colOff>457200</xdr:colOff>
      <xdr:row>86</xdr:row>
      <xdr:rowOff>190500</xdr:rowOff>
    </xdr:to>
    <xdr:sp macro="" textlink="">
      <xdr:nvSpPr>
        <xdr:cNvPr id="20805" name="AutoShape 325" descr="Bouquet">
          <a:hlinkClick xmlns:r="http://schemas.openxmlformats.org/officeDocument/2006/relationships" r:id="rId9"/>
        </xdr:cNvPr>
        <xdr:cNvSpPr>
          <a:spLocks noChangeArrowheads="1"/>
        </xdr:cNvSpPr>
      </xdr:nvSpPr>
      <xdr:spPr bwMode="auto">
        <a:xfrm>
          <a:off x="5286375" y="20612100"/>
          <a:ext cx="1695450" cy="390525"/>
        </a:xfrm>
        <a:prstGeom prst="ribbon">
          <a:avLst>
            <a:gd name="adj1" fmla="val 12500"/>
            <a:gd name="adj2" fmla="val 50000"/>
          </a:avLst>
        </a:prstGeom>
        <a:blipFill dpi="0" rotWithShape="0">
          <a:blip xmlns:r="http://schemas.openxmlformats.org/officeDocument/2006/relationships" r:embed="rId7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36576" rIns="27432" bIns="36576" anchor="ctr" upright="1"/>
        <a:lstStyle/>
        <a:p>
          <a:pPr algn="ctr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15</xdr:col>
      <xdr:colOff>152400</xdr:colOff>
      <xdr:row>132</xdr:row>
      <xdr:rowOff>333375</xdr:rowOff>
    </xdr:from>
    <xdr:to>
      <xdr:col>19</xdr:col>
      <xdr:colOff>123825</xdr:colOff>
      <xdr:row>134</xdr:row>
      <xdr:rowOff>104775</xdr:rowOff>
    </xdr:to>
    <xdr:sp macro="" textlink="">
      <xdr:nvSpPr>
        <xdr:cNvPr id="20806" name="AutoShape 326" descr="Bouquet">
          <a:hlinkClick xmlns:r="http://schemas.openxmlformats.org/officeDocument/2006/relationships" r:id="rId10"/>
        </xdr:cNvPr>
        <xdr:cNvSpPr>
          <a:spLocks noChangeArrowheads="1"/>
        </xdr:cNvSpPr>
      </xdr:nvSpPr>
      <xdr:spPr bwMode="auto">
        <a:xfrm>
          <a:off x="4953000" y="29308425"/>
          <a:ext cx="1695450" cy="390525"/>
        </a:xfrm>
        <a:prstGeom prst="ribbon">
          <a:avLst>
            <a:gd name="adj1" fmla="val 12500"/>
            <a:gd name="adj2" fmla="val 50000"/>
          </a:avLst>
        </a:prstGeom>
        <a:blipFill dpi="0" rotWithShape="0">
          <a:blip xmlns:r="http://schemas.openxmlformats.org/officeDocument/2006/relationships" r:embed="rId7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36576" rIns="27432" bIns="36576" anchor="ctr" upright="1"/>
        <a:lstStyle/>
        <a:p>
          <a:pPr algn="ctr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3</xdr:col>
      <xdr:colOff>9525</xdr:colOff>
      <xdr:row>144</xdr:row>
      <xdr:rowOff>19050</xdr:rowOff>
    </xdr:from>
    <xdr:to>
      <xdr:col>3</xdr:col>
      <xdr:colOff>257175</xdr:colOff>
      <xdr:row>146</xdr:row>
      <xdr:rowOff>209550</xdr:rowOff>
    </xdr:to>
    <xdr:sp macro="" textlink="">
      <xdr:nvSpPr>
        <xdr:cNvPr id="20807" name="Text Box 327"/>
        <xdr:cNvSpPr txBox="1">
          <a:spLocks noChangeArrowheads="1"/>
        </xdr:cNvSpPr>
      </xdr:nvSpPr>
      <xdr:spPr bwMode="auto">
        <a:xfrm>
          <a:off x="1152525" y="3037522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5</xdr:col>
      <xdr:colOff>19050</xdr:colOff>
      <xdr:row>144</xdr:row>
      <xdr:rowOff>57150</xdr:rowOff>
    </xdr:from>
    <xdr:to>
      <xdr:col>5</xdr:col>
      <xdr:colOff>323850</xdr:colOff>
      <xdr:row>147</xdr:row>
      <xdr:rowOff>0</xdr:rowOff>
    </xdr:to>
    <xdr:sp macro="" textlink="">
      <xdr:nvSpPr>
        <xdr:cNvPr id="20808" name="Text Box 328"/>
        <xdr:cNvSpPr txBox="1">
          <a:spLocks noChangeArrowheads="1"/>
        </xdr:cNvSpPr>
      </xdr:nvSpPr>
      <xdr:spPr bwMode="auto">
        <a:xfrm>
          <a:off x="1828800" y="3041332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9525</xdr:colOff>
      <xdr:row>144</xdr:row>
      <xdr:rowOff>28575</xdr:rowOff>
    </xdr:from>
    <xdr:to>
      <xdr:col>7</xdr:col>
      <xdr:colOff>257175</xdr:colOff>
      <xdr:row>146</xdr:row>
      <xdr:rowOff>219075</xdr:rowOff>
    </xdr:to>
    <xdr:sp macro="" textlink="">
      <xdr:nvSpPr>
        <xdr:cNvPr id="20810" name="Text Box 330"/>
        <xdr:cNvSpPr txBox="1">
          <a:spLocks noChangeArrowheads="1"/>
        </xdr:cNvSpPr>
      </xdr:nvSpPr>
      <xdr:spPr bwMode="auto">
        <a:xfrm>
          <a:off x="2552700" y="303847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9</xdr:col>
      <xdr:colOff>19050</xdr:colOff>
      <xdr:row>144</xdr:row>
      <xdr:rowOff>57150</xdr:rowOff>
    </xdr:from>
    <xdr:to>
      <xdr:col>10</xdr:col>
      <xdr:colOff>9525</xdr:colOff>
      <xdr:row>147</xdr:row>
      <xdr:rowOff>0</xdr:rowOff>
    </xdr:to>
    <xdr:sp macro="" textlink="">
      <xdr:nvSpPr>
        <xdr:cNvPr id="20811" name="Text Box 331"/>
        <xdr:cNvSpPr txBox="1">
          <a:spLocks noChangeArrowheads="1"/>
        </xdr:cNvSpPr>
      </xdr:nvSpPr>
      <xdr:spPr bwMode="auto">
        <a:xfrm>
          <a:off x="3143250" y="3041332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9525</xdr:colOff>
      <xdr:row>151</xdr:row>
      <xdr:rowOff>19050</xdr:rowOff>
    </xdr:from>
    <xdr:to>
      <xdr:col>3</xdr:col>
      <xdr:colOff>257175</xdr:colOff>
      <xdr:row>153</xdr:row>
      <xdr:rowOff>209550</xdr:rowOff>
    </xdr:to>
    <xdr:sp macro="" textlink="">
      <xdr:nvSpPr>
        <xdr:cNvPr id="20814" name="Text Box 334"/>
        <xdr:cNvSpPr txBox="1">
          <a:spLocks noChangeArrowheads="1"/>
        </xdr:cNvSpPr>
      </xdr:nvSpPr>
      <xdr:spPr bwMode="auto">
        <a:xfrm>
          <a:off x="1152525" y="3180397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5</xdr:col>
      <xdr:colOff>9525</xdr:colOff>
      <xdr:row>150</xdr:row>
      <xdr:rowOff>266700</xdr:rowOff>
    </xdr:from>
    <xdr:to>
      <xdr:col>5</xdr:col>
      <xdr:colOff>314325</xdr:colOff>
      <xdr:row>153</xdr:row>
      <xdr:rowOff>171450</xdr:rowOff>
    </xdr:to>
    <xdr:sp macro="" textlink="">
      <xdr:nvSpPr>
        <xdr:cNvPr id="20815" name="Text Box 335"/>
        <xdr:cNvSpPr txBox="1">
          <a:spLocks noChangeArrowheads="1"/>
        </xdr:cNvSpPr>
      </xdr:nvSpPr>
      <xdr:spPr bwMode="auto">
        <a:xfrm>
          <a:off x="1819275" y="31784925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9525</xdr:colOff>
      <xdr:row>151</xdr:row>
      <xdr:rowOff>19050</xdr:rowOff>
    </xdr:from>
    <xdr:to>
      <xdr:col>7</xdr:col>
      <xdr:colOff>257175</xdr:colOff>
      <xdr:row>153</xdr:row>
      <xdr:rowOff>209550</xdr:rowOff>
    </xdr:to>
    <xdr:sp macro="" textlink="">
      <xdr:nvSpPr>
        <xdr:cNvPr id="20817" name="Text Box 337"/>
        <xdr:cNvSpPr txBox="1">
          <a:spLocks noChangeArrowheads="1"/>
        </xdr:cNvSpPr>
      </xdr:nvSpPr>
      <xdr:spPr bwMode="auto">
        <a:xfrm>
          <a:off x="2552700" y="3180397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9</xdr:col>
      <xdr:colOff>9525</xdr:colOff>
      <xdr:row>151</xdr:row>
      <xdr:rowOff>28575</xdr:rowOff>
    </xdr:from>
    <xdr:to>
      <xdr:col>10</xdr:col>
      <xdr:colOff>0</xdr:colOff>
      <xdr:row>153</xdr:row>
      <xdr:rowOff>219075</xdr:rowOff>
    </xdr:to>
    <xdr:sp macro="" textlink="">
      <xdr:nvSpPr>
        <xdr:cNvPr id="20819" name="Text Box 339"/>
        <xdr:cNvSpPr txBox="1">
          <a:spLocks noChangeArrowheads="1"/>
        </xdr:cNvSpPr>
      </xdr:nvSpPr>
      <xdr:spPr bwMode="auto">
        <a:xfrm>
          <a:off x="3133725" y="3181350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151</xdr:row>
      <xdr:rowOff>57150</xdr:rowOff>
    </xdr:from>
    <xdr:to>
      <xdr:col>10</xdr:col>
      <xdr:colOff>9525</xdr:colOff>
      <xdr:row>154</xdr:row>
      <xdr:rowOff>0</xdr:rowOff>
    </xdr:to>
    <xdr:sp macro="" textlink="">
      <xdr:nvSpPr>
        <xdr:cNvPr id="20820" name="Text Box 340"/>
        <xdr:cNvSpPr txBox="1">
          <a:spLocks noChangeArrowheads="1"/>
        </xdr:cNvSpPr>
      </xdr:nvSpPr>
      <xdr:spPr bwMode="auto">
        <a:xfrm>
          <a:off x="3143250" y="318420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0</xdr:colOff>
      <xdr:row>151</xdr:row>
      <xdr:rowOff>9525</xdr:rowOff>
    </xdr:from>
    <xdr:to>
      <xdr:col>11</xdr:col>
      <xdr:colOff>257175</xdr:colOff>
      <xdr:row>153</xdr:row>
      <xdr:rowOff>200025</xdr:rowOff>
    </xdr:to>
    <xdr:sp macro="" textlink="">
      <xdr:nvSpPr>
        <xdr:cNvPr id="20826" name="Text Box 346"/>
        <xdr:cNvSpPr txBox="1">
          <a:spLocks noChangeArrowheads="1"/>
        </xdr:cNvSpPr>
      </xdr:nvSpPr>
      <xdr:spPr bwMode="auto">
        <a:xfrm>
          <a:off x="3781425" y="31794450"/>
          <a:ext cx="25717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9525</xdr:colOff>
      <xdr:row>159</xdr:row>
      <xdr:rowOff>19050</xdr:rowOff>
    </xdr:from>
    <xdr:to>
      <xdr:col>3</xdr:col>
      <xdr:colOff>257175</xdr:colOff>
      <xdr:row>161</xdr:row>
      <xdr:rowOff>209550</xdr:rowOff>
    </xdr:to>
    <xdr:sp macro="" textlink="">
      <xdr:nvSpPr>
        <xdr:cNvPr id="20841" name="Text Box 361"/>
        <xdr:cNvSpPr txBox="1">
          <a:spLocks noChangeArrowheads="1"/>
        </xdr:cNvSpPr>
      </xdr:nvSpPr>
      <xdr:spPr bwMode="auto">
        <a:xfrm>
          <a:off x="1152525" y="3340417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5</xdr:col>
      <xdr:colOff>9525</xdr:colOff>
      <xdr:row>158</xdr:row>
      <xdr:rowOff>266700</xdr:rowOff>
    </xdr:from>
    <xdr:to>
      <xdr:col>5</xdr:col>
      <xdr:colOff>314325</xdr:colOff>
      <xdr:row>161</xdr:row>
      <xdr:rowOff>171450</xdr:rowOff>
    </xdr:to>
    <xdr:sp macro="" textlink="">
      <xdr:nvSpPr>
        <xdr:cNvPr id="20842" name="Text Box 362"/>
        <xdr:cNvSpPr txBox="1">
          <a:spLocks noChangeArrowheads="1"/>
        </xdr:cNvSpPr>
      </xdr:nvSpPr>
      <xdr:spPr bwMode="auto">
        <a:xfrm>
          <a:off x="1819275" y="33385125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9525</xdr:colOff>
      <xdr:row>159</xdr:row>
      <xdr:rowOff>19050</xdr:rowOff>
    </xdr:from>
    <xdr:to>
      <xdr:col>7</xdr:col>
      <xdr:colOff>257175</xdr:colOff>
      <xdr:row>161</xdr:row>
      <xdr:rowOff>209550</xdr:rowOff>
    </xdr:to>
    <xdr:sp macro="" textlink="">
      <xdr:nvSpPr>
        <xdr:cNvPr id="20843" name="Text Box 363"/>
        <xdr:cNvSpPr txBox="1">
          <a:spLocks noChangeArrowheads="1"/>
        </xdr:cNvSpPr>
      </xdr:nvSpPr>
      <xdr:spPr bwMode="auto">
        <a:xfrm>
          <a:off x="2552700" y="3340417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9</xdr:col>
      <xdr:colOff>9525</xdr:colOff>
      <xdr:row>159</xdr:row>
      <xdr:rowOff>28575</xdr:rowOff>
    </xdr:from>
    <xdr:to>
      <xdr:col>10</xdr:col>
      <xdr:colOff>0</xdr:colOff>
      <xdr:row>161</xdr:row>
      <xdr:rowOff>219075</xdr:rowOff>
    </xdr:to>
    <xdr:sp macro="" textlink="">
      <xdr:nvSpPr>
        <xdr:cNvPr id="20844" name="Text Box 364"/>
        <xdr:cNvSpPr txBox="1">
          <a:spLocks noChangeArrowheads="1"/>
        </xdr:cNvSpPr>
      </xdr:nvSpPr>
      <xdr:spPr bwMode="auto">
        <a:xfrm>
          <a:off x="3133725" y="3341370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159</xdr:row>
      <xdr:rowOff>57150</xdr:rowOff>
    </xdr:from>
    <xdr:to>
      <xdr:col>10</xdr:col>
      <xdr:colOff>9525</xdr:colOff>
      <xdr:row>162</xdr:row>
      <xdr:rowOff>0</xdr:rowOff>
    </xdr:to>
    <xdr:sp macro="" textlink="">
      <xdr:nvSpPr>
        <xdr:cNvPr id="20845" name="Text Box 365"/>
        <xdr:cNvSpPr txBox="1">
          <a:spLocks noChangeArrowheads="1"/>
        </xdr:cNvSpPr>
      </xdr:nvSpPr>
      <xdr:spPr bwMode="auto">
        <a:xfrm>
          <a:off x="3143250" y="334422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0</xdr:colOff>
      <xdr:row>159</xdr:row>
      <xdr:rowOff>9525</xdr:rowOff>
    </xdr:from>
    <xdr:to>
      <xdr:col>11</xdr:col>
      <xdr:colOff>257175</xdr:colOff>
      <xdr:row>161</xdr:row>
      <xdr:rowOff>200025</xdr:rowOff>
    </xdr:to>
    <xdr:sp macro="" textlink="">
      <xdr:nvSpPr>
        <xdr:cNvPr id="20846" name="Text Box 366"/>
        <xdr:cNvSpPr txBox="1">
          <a:spLocks noChangeArrowheads="1"/>
        </xdr:cNvSpPr>
      </xdr:nvSpPr>
      <xdr:spPr bwMode="auto">
        <a:xfrm>
          <a:off x="3781425" y="33394650"/>
          <a:ext cx="25717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16</xdr:col>
      <xdr:colOff>104775</xdr:colOff>
      <xdr:row>171</xdr:row>
      <xdr:rowOff>200025</xdr:rowOff>
    </xdr:from>
    <xdr:to>
      <xdr:col>18</xdr:col>
      <xdr:colOff>476250</xdr:colOff>
      <xdr:row>181</xdr:row>
      <xdr:rowOff>85725</xdr:rowOff>
    </xdr:to>
    <xdr:pic>
      <xdr:nvPicPr>
        <xdr:cNvPr id="3183612" name="Picture 409" descr="CRCTR03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62550" y="35756850"/>
          <a:ext cx="10191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166</xdr:row>
      <xdr:rowOff>19050</xdr:rowOff>
    </xdr:from>
    <xdr:to>
      <xdr:col>3</xdr:col>
      <xdr:colOff>257175</xdr:colOff>
      <xdr:row>168</xdr:row>
      <xdr:rowOff>209550</xdr:rowOff>
    </xdr:to>
    <xdr:sp macro="" textlink="">
      <xdr:nvSpPr>
        <xdr:cNvPr id="20890" name="Text Box 410"/>
        <xdr:cNvSpPr txBox="1">
          <a:spLocks noChangeArrowheads="1"/>
        </xdr:cNvSpPr>
      </xdr:nvSpPr>
      <xdr:spPr bwMode="auto">
        <a:xfrm>
          <a:off x="1152525" y="3459480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5</xdr:col>
      <xdr:colOff>19050</xdr:colOff>
      <xdr:row>166</xdr:row>
      <xdr:rowOff>57150</xdr:rowOff>
    </xdr:from>
    <xdr:to>
      <xdr:col>5</xdr:col>
      <xdr:colOff>323850</xdr:colOff>
      <xdr:row>169</xdr:row>
      <xdr:rowOff>0</xdr:rowOff>
    </xdr:to>
    <xdr:sp macro="" textlink="">
      <xdr:nvSpPr>
        <xdr:cNvPr id="20891" name="Text Box 411"/>
        <xdr:cNvSpPr txBox="1">
          <a:spLocks noChangeArrowheads="1"/>
        </xdr:cNvSpPr>
      </xdr:nvSpPr>
      <xdr:spPr bwMode="auto">
        <a:xfrm>
          <a:off x="1828800" y="3463290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9525</xdr:colOff>
      <xdr:row>166</xdr:row>
      <xdr:rowOff>28575</xdr:rowOff>
    </xdr:from>
    <xdr:to>
      <xdr:col>7</xdr:col>
      <xdr:colOff>257175</xdr:colOff>
      <xdr:row>168</xdr:row>
      <xdr:rowOff>219075</xdr:rowOff>
    </xdr:to>
    <xdr:sp macro="" textlink="">
      <xdr:nvSpPr>
        <xdr:cNvPr id="20892" name="Text Box 412"/>
        <xdr:cNvSpPr txBox="1">
          <a:spLocks noChangeArrowheads="1"/>
        </xdr:cNvSpPr>
      </xdr:nvSpPr>
      <xdr:spPr bwMode="auto">
        <a:xfrm>
          <a:off x="2552700" y="3460432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9</xdr:col>
      <xdr:colOff>19050</xdr:colOff>
      <xdr:row>166</xdr:row>
      <xdr:rowOff>57150</xdr:rowOff>
    </xdr:from>
    <xdr:to>
      <xdr:col>10</xdr:col>
      <xdr:colOff>9525</xdr:colOff>
      <xdr:row>169</xdr:row>
      <xdr:rowOff>0</xdr:rowOff>
    </xdr:to>
    <xdr:sp macro="" textlink="">
      <xdr:nvSpPr>
        <xdr:cNvPr id="20893" name="Text Box 413"/>
        <xdr:cNvSpPr txBox="1">
          <a:spLocks noChangeArrowheads="1"/>
        </xdr:cNvSpPr>
      </xdr:nvSpPr>
      <xdr:spPr bwMode="auto">
        <a:xfrm>
          <a:off x="3143250" y="3463290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9525</xdr:colOff>
      <xdr:row>173</xdr:row>
      <xdr:rowOff>19050</xdr:rowOff>
    </xdr:from>
    <xdr:to>
      <xdr:col>3</xdr:col>
      <xdr:colOff>257175</xdr:colOff>
      <xdr:row>175</xdr:row>
      <xdr:rowOff>209550</xdr:rowOff>
    </xdr:to>
    <xdr:sp macro="" textlink="">
      <xdr:nvSpPr>
        <xdr:cNvPr id="20894" name="Text Box 414"/>
        <xdr:cNvSpPr txBox="1">
          <a:spLocks noChangeArrowheads="1"/>
        </xdr:cNvSpPr>
      </xdr:nvSpPr>
      <xdr:spPr bwMode="auto">
        <a:xfrm>
          <a:off x="1152525" y="360235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5</xdr:col>
      <xdr:colOff>9525</xdr:colOff>
      <xdr:row>172</xdr:row>
      <xdr:rowOff>266700</xdr:rowOff>
    </xdr:from>
    <xdr:to>
      <xdr:col>5</xdr:col>
      <xdr:colOff>314325</xdr:colOff>
      <xdr:row>175</xdr:row>
      <xdr:rowOff>171450</xdr:rowOff>
    </xdr:to>
    <xdr:sp macro="" textlink="">
      <xdr:nvSpPr>
        <xdr:cNvPr id="20895" name="Text Box 415"/>
        <xdr:cNvSpPr txBox="1">
          <a:spLocks noChangeArrowheads="1"/>
        </xdr:cNvSpPr>
      </xdr:nvSpPr>
      <xdr:spPr bwMode="auto">
        <a:xfrm>
          <a:off x="1819275" y="36004500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9525</xdr:colOff>
      <xdr:row>173</xdr:row>
      <xdr:rowOff>19050</xdr:rowOff>
    </xdr:from>
    <xdr:to>
      <xdr:col>7</xdr:col>
      <xdr:colOff>257175</xdr:colOff>
      <xdr:row>175</xdr:row>
      <xdr:rowOff>209550</xdr:rowOff>
    </xdr:to>
    <xdr:sp macro="" textlink="">
      <xdr:nvSpPr>
        <xdr:cNvPr id="20896" name="Text Box 416"/>
        <xdr:cNvSpPr txBox="1">
          <a:spLocks noChangeArrowheads="1"/>
        </xdr:cNvSpPr>
      </xdr:nvSpPr>
      <xdr:spPr bwMode="auto">
        <a:xfrm>
          <a:off x="2552700" y="360235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9</xdr:col>
      <xdr:colOff>9525</xdr:colOff>
      <xdr:row>173</xdr:row>
      <xdr:rowOff>28575</xdr:rowOff>
    </xdr:from>
    <xdr:to>
      <xdr:col>10</xdr:col>
      <xdr:colOff>0</xdr:colOff>
      <xdr:row>175</xdr:row>
      <xdr:rowOff>219075</xdr:rowOff>
    </xdr:to>
    <xdr:sp macro="" textlink="">
      <xdr:nvSpPr>
        <xdr:cNvPr id="20897" name="Text Box 417"/>
        <xdr:cNvSpPr txBox="1">
          <a:spLocks noChangeArrowheads="1"/>
        </xdr:cNvSpPr>
      </xdr:nvSpPr>
      <xdr:spPr bwMode="auto">
        <a:xfrm>
          <a:off x="3133725" y="360330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173</xdr:row>
      <xdr:rowOff>57150</xdr:rowOff>
    </xdr:from>
    <xdr:to>
      <xdr:col>10</xdr:col>
      <xdr:colOff>9525</xdr:colOff>
      <xdr:row>176</xdr:row>
      <xdr:rowOff>0</xdr:rowOff>
    </xdr:to>
    <xdr:sp macro="" textlink="">
      <xdr:nvSpPr>
        <xdr:cNvPr id="20898" name="Text Box 418"/>
        <xdr:cNvSpPr txBox="1">
          <a:spLocks noChangeArrowheads="1"/>
        </xdr:cNvSpPr>
      </xdr:nvSpPr>
      <xdr:spPr bwMode="auto">
        <a:xfrm>
          <a:off x="3143250" y="360616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0</xdr:colOff>
      <xdr:row>173</xdr:row>
      <xdr:rowOff>9525</xdr:rowOff>
    </xdr:from>
    <xdr:to>
      <xdr:col>11</xdr:col>
      <xdr:colOff>257175</xdr:colOff>
      <xdr:row>175</xdr:row>
      <xdr:rowOff>200025</xdr:rowOff>
    </xdr:to>
    <xdr:sp macro="" textlink="">
      <xdr:nvSpPr>
        <xdr:cNvPr id="20899" name="Text Box 419"/>
        <xdr:cNvSpPr txBox="1">
          <a:spLocks noChangeArrowheads="1"/>
        </xdr:cNvSpPr>
      </xdr:nvSpPr>
      <xdr:spPr bwMode="auto">
        <a:xfrm>
          <a:off x="3781425" y="36014025"/>
          <a:ext cx="25717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9525</xdr:colOff>
      <xdr:row>181</xdr:row>
      <xdr:rowOff>19050</xdr:rowOff>
    </xdr:from>
    <xdr:to>
      <xdr:col>3</xdr:col>
      <xdr:colOff>257175</xdr:colOff>
      <xdr:row>183</xdr:row>
      <xdr:rowOff>209550</xdr:rowOff>
    </xdr:to>
    <xdr:sp macro="" textlink="">
      <xdr:nvSpPr>
        <xdr:cNvPr id="20900" name="Text Box 420"/>
        <xdr:cNvSpPr txBox="1">
          <a:spLocks noChangeArrowheads="1"/>
        </xdr:cNvSpPr>
      </xdr:nvSpPr>
      <xdr:spPr bwMode="auto">
        <a:xfrm>
          <a:off x="1152525" y="376237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5</xdr:col>
      <xdr:colOff>9525</xdr:colOff>
      <xdr:row>180</xdr:row>
      <xdr:rowOff>266700</xdr:rowOff>
    </xdr:from>
    <xdr:to>
      <xdr:col>5</xdr:col>
      <xdr:colOff>314325</xdr:colOff>
      <xdr:row>183</xdr:row>
      <xdr:rowOff>171450</xdr:rowOff>
    </xdr:to>
    <xdr:sp macro="" textlink="">
      <xdr:nvSpPr>
        <xdr:cNvPr id="20901" name="Text Box 421"/>
        <xdr:cNvSpPr txBox="1">
          <a:spLocks noChangeArrowheads="1"/>
        </xdr:cNvSpPr>
      </xdr:nvSpPr>
      <xdr:spPr bwMode="auto">
        <a:xfrm>
          <a:off x="1819275" y="37604700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9525</xdr:colOff>
      <xdr:row>181</xdr:row>
      <xdr:rowOff>19050</xdr:rowOff>
    </xdr:from>
    <xdr:to>
      <xdr:col>7</xdr:col>
      <xdr:colOff>257175</xdr:colOff>
      <xdr:row>183</xdr:row>
      <xdr:rowOff>209550</xdr:rowOff>
    </xdr:to>
    <xdr:sp macro="" textlink="">
      <xdr:nvSpPr>
        <xdr:cNvPr id="20902" name="Text Box 422"/>
        <xdr:cNvSpPr txBox="1">
          <a:spLocks noChangeArrowheads="1"/>
        </xdr:cNvSpPr>
      </xdr:nvSpPr>
      <xdr:spPr bwMode="auto">
        <a:xfrm>
          <a:off x="2552700" y="376237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9</xdr:col>
      <xdr:colOff>9525</xdr:colOff>
      <xdr:row>181</xdr:row>
      <xdr:rowOff>28575</xdr:rowOff>
    </xdr:from>
    <xdr:to>
      <xdr:col>10</xdr:col>
      <xdr:colOff>0</xdr:colOff>
      <xdr:row>183</xdr:row>
      <xdr:rowOff>219075</xdr:rowOff>
    </xdr:to>
    <xdr:sp macro="" textlink="">
      <xdr:nvSpPr>
        <xdr:cNvPr id="20903" name="Text Box 423"/>
        <xdr:cNvSpPr txBox="1">
          <a:spLocks noChangeArrowheads="1"/>
        </xdr:cNvSpPr>
      </xdr:nvSpPr>
      <xdr:spPr bwMode="auto">
        <a:xfrm>
          <a:off x="3133725" y="376332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181</xdr:row>
      <xdr:rowOff>57150</xdr:rowOff>
    </xdr:from>
    <xdr:to>
      <xdr:col>10</xdr:col>
      <xdr:colOff>9525</xdr:colOff>
      <xdr:row>184</xdr:row>
      <xdr:rowOff>0</xdr:rowOff>
    </xdr:to>
    <xdr:sp macro="" textlink="">
      <xdr:nvSpPr>
        <xdr:cNvPr id="20904" name="Text Box 424"/>
        <xdr:cNvSpPr txBox="1">
          <a:spLocks noChangeArrowheads="1"/>
        </xdr:cNvSpPr>
      </xdr:nvSpPr>
      <xdr:spPr bwMode="auto">
        <a:xfrm>
          <a:off x="3143250" y="376618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181</xdr:row>
      <xdr:rowOff>57150</xdr:rowOff>
    </xdr:from>
    <xdr:to>
      <xdr:col>10</xdr:col>
      <xdr:colOff>9525</xdr:colOff>
      <xdr:row>184</xdr:row>
      <xdr:rowOff>0</xdr:rowOff>
    </xdr:to>
    <xdr:sp macro="" textlink="">
      <xdr:nvSpPr>
        <xdr:cNvPr id="20926" name="Text Box 446"/>
        <xdr:cNvSpPr txBox="1">
          <a:spLocks noChangeArrowheads="1"/>
        </xdr:cNvSpPr>
      </xdr:nvSpPr>
      <xdr:spPr bwMode="auto">
        <a:xfrm>
          <a:off x="3143250" y="376618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9525</xdr:colOff>
      <xdr:row>189</xdr:row>
      <xdr:rowOff>19050</xdr:rowOff>
    </xdr:from>
    <xdr:to>
      <xdr:col>3</xdr:col>
      <xdr:colOff>257175</xdr:colOff>
      <xdr:row>191</xdr:row>
      <xdr:rowOff>209550</xdr:rowOff>
    </xdr:to>
    <xdr:sp macro="" textlink="">
      <xdr:nvSpPr>
        <xdr:cNvPr id="20929" name="Text Box 449"/>
        <xdr:cNvSpPr txBox="1">
          <a:spLocks noChangeArrowheads="1"/>
        </xdr:cNvSpPr>
      </xdr:nvSpPr>
      <xdr:spPr bwMode="auto">
        <a:xfrm>
          <a:off x="1152525" y="392239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5</xdr:col>
      <xdr:colOff>9525</xdr:colOff>
      <xdr:row>188</xdr:row>
      <xdr:rowOff>266700</xdr:rowOff>
    </xdr:from>
    <xdr:to>
      <xdr:col>5</xdr:col>
      <xdr:colOff>314325</xdr:colOff>
      <xdr:row>191</xdr:row>
      <xdr:rowOff>171450</xdr:rowOff>
    </xdr:to>
    <xdr:sp macro="" textlink="">
      <xdr:nvSpPr>
        <xdr:cNvPr id="20930" name="Text Box 450"/>
        <xdr:cNvSpPr txBox="1">
          <a:spLocks noChangeArrowheads="1"/>
        </xdr:cNvSpPr>
      </xdr:nvSpPr>
      <xdr:spPr bwMode="auto">
        <a:xfrm>
          <a:off x="1819275" y="39204900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9525</xdr:colOff>
      <xdr:row>189</xdr:row>
      <xdr:rowOff>19050</xdr:rowOff>
    </xdr:from>
    <xdr:to>
      <xdr:col>7</xdr:col>
      <xdr:colOff>257175</xdr:colOff>
      <xdr:row>191</xdr:row>
      <xdr:rowOff>209550</xdr:rowOff>
    </xdr:to>
    <xdr:sp macro="" textlink="">
      <xdr:nvSpPr>
        <xdr:cNvPr id="20931" name="Text Box 451"/>
        <xdr:cNvSpPr txBox="1">
          <a:spLocks noChangeArrowheads="1"/>
        </xdr:cNvSpPr>
      </xdr:nvSpPr>
      <xdr:spPr bwMode="auto">
        <a:xfrm>
          <a:off x="2552700" y="392239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9</xdr:col>
      <xdr:colOff>9525</xdr:colOff>
      <xdr:row>189</xdr:row>
      <xdr:rowOff>28575</xdr:rowOff>
    </xdr:from>
    <xdr:to>
      <xdr:col>10</xdr:col>
      <xdr:colOff>0</xdr:colOff>
      <xdr:row>191</xdr:row>
      <xdr:rowOff>219075</xdr:rowOff>
    </xdr:to>
    <xdr:sp macro="" textlink="">
      <xdr:nvSpPr>
        <xdr:cNvPr id="20932" name="Text Box 452"/>
        <xdr:cNvSpPr txBox="1">
          <a:spLocks noChangeArrowheads="1"/>
        </xdr:cNvSpPr>
      </xdr:nvSpPr>
      <xdr:spPr bwMode="auto">
        <a:xfrm>
          <a:off x="3133725" y="392334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189</xdr:row>
      <xdr:rowOff>57150</xdr:rowOff>
    </xdr:from>
    <xdr:to>
      <xdr:col>10</xdr:col>
      <xdr:colOff>9525</xdr:colOff>
      <xdr:row>192</xdr:row>
      <xdr:rowOff>0</xdr:rowOff>
    </xdr:to>
    <xdr:sp macro="" textlink="">
      <xdr:nvSpPr>
        <xdr:cNvPr id="20933" name="Text Box 453"/>
        <xdr:cNvSpPr txBox="1">
          <a:spLocks noChangeArrowheads="1"/>
        </xdr:cNvSpPr>
      </xdr:nvSpPr>
      <xdr:spPr bwMode="auto">
        <a:xfrm>
          <a:off x="3143250" y="392620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189</xdr:row>
      <xdr:rowOff>57150</xdr:rowOff>
    </xdr:from>
    <xdr:to>
      <xdr:col>10</xdr:col>
      <xdr:colOff>9525</xdr:colOff>
      <xdr:row>192</xdr:row>
      <xdr:rowOff>0</xdr:rowOff>
    </xdr:to>
    <xdr:sp macro="" textlink="">
      <xdr:nvSpPr>
        <xdr:cNvPr id="20934" name="Text Box 454"/>
        <xdr:cNvSpPr txBox="1">
          <a:spLocks noChangeArrowheads="1"/>
        </xdr:cNvSpPr>
      </xdr:nvSpPr>
      <xdr:spPr bwMode="auto">
        <a:xfrm>
          <a:off x="3143250" y="392620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0</xdr:colOff>
      <xdr:row>189</xdr:row>
      <xdr:rowOff>19050</xdr:rowOff>
    </xdr:from>
    <xdr:to>
      <xdr:col>12</xdr:col>
      <xdr:colOff>38100</xdr:colOff>
      <xdr:row>191</xdr:row>
      <xdr:rowOff>209550</xdr:rowOff>
    </xdr:to>
    <xdr:sp macro="" textlink="">
      <xdr:nvSpPr>
        <xdr:cNvPr id="20942" name="Text Box 462"/>
        <xdr:cNvSpPr txBox="1">
          <a:spLocks noChangeArrowheads="1"/>
        </xdr:cNvSpPr>
      </xdr:nvSpPr>
      <xdr:spPr bwMode="auto">
        <a:xfrm>
          <a:off x="3781425" y="392239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9525</xdr:colOff>
      <xdr:row>197</xdr:row>
      <xdr:rowOff>19050</xdr:rowOff>
    </xdr:from>
    <xdr:to>
      <xdr:col>3</xdr:col>
      <xdr:colOff>257175</xdr:colOff>
      <xdr:row>199</xdr:row>
      <xdr:rowOff>209550</xdr:rowOff>
    </xdr:to>
    <xdr:sp macro="" textlink="">
      <xdr:nvSpPr>
        <xdr:cNvPr id="20943" name="Text Box 463"/>
        <xdr:cNvSpPr txBox="1">
          <a:spLocks noChangeArrowheads="1"/>
        </xdr:cNvSpPr>
      </xdr:nvSpPr>
      <xdr:spPr bwMode="auto">
        <a:xfrm>
          <a:off x="1152525" y="408241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5</xdr:col>
      <xdr:colOff>9525</xdr:colOff>
      <xdr:row>196</xdr:row>
      <xdr:rowOff>266700</xdr:rowOff>
    </xdr:from>
    <xdr:to>
      <xdr:col>5</xdr:col>
      <xdr:colOff>314325</xdr:colOff>
      <xdr:row>199</xdr:row>
      <xdr:rowOff>171450</xdr:rowOff>
    </xdr:to>
    <xdr:sp macro="" textlink="">
      <xdr:nvSpPr>
        <xdr:cNvPr id="20944" name="Text Box 464"/>
        <xdr:cNvSpPr txBox="1">
          <a:spLocks noChangeArrowheads="1"/>
        </xdr:cNvSpPr>
      </xdr:nvSpPr>
      <xdr:spPr bwMode="auto">
        <a:xfrm>
          <a:off x="1819275" y="40805100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9525</xdr:colOff>
      <xdr:row>197</xdr:row>
      <xdr:rowOff>19050</xdr:rowOff>
    </xdr:from>
    <xdr:to>
      <xdr:col>7</xdr:col>
      <xdr:colOff>257175</xdr:colOff>
      <xdr:row>199</xdr:row>
      <xdr:rowOff>209550</xdr:rowOff>
    </xdr:to>
    <xdr:sp macro="" textlink="">
      <xdr:nvSpPr>
        <xdr:cNvPr id="20945" name="Text Box 465"/>
        <xdr:cNvSpPr txBox="1">
          <a:spLocks noChangeArrowheads="1"/>
        </xdr:cNvSpPr>
      </xdr:nvSpPr>
      <xdr:spPr bwMode="auto">
        <a:xfrm>
          <a:off x="2552700" y="408241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9</xdr:col>
      <xdr:colOff>9525</xdr:colOff>
      <xdr:row>197</xdr:row>
      <xdr:rowOff>28575</xdr:rowOff>
    </xdr:from>
    <xdr:to>
      <xdr:col>10</xdr:col>
      <xdr:colOff>0</xdr:colOff>
      <xdr:row>199</xdr:row>
      <xdr:rowOff>219075</xdr:rowOff>
    </xdr:to>
    <xdr:sp macro="" textlink="">
      <xdr:nvSpPr>
        <xdr:cNvPr id="20946" name="Text Box 466"/>
        <xdr:cNvSpPr txBox="1">
          <a:spLocks noChangeArrowheads="1"/>
        </xdr:cNvSpPr>
      </xdr:nvSpPr>
      <xdr:spPr bwMode="auto">
        <a:xfrm>
          <a:off x="3133725" y="408336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197</xdr:row>
      <xdr:rowOff>57150</xdr:rowOff>
    </xdr:from>
    <xdr:to>
      <xdr:col>10</xdr:col>
      <xdr:colOff>9525</xdr:colOff>
      <xdr:row>200</xdr:row>
      <xdr:rowOff>0</xdr:rowOff>
    </xdr:to>
    <xdr:sp macro="" textlink="">
      <xdr:nvSpPr>
        <xdr:cNvPr id="20947" name="Text Box 467"/>
        <xdr:cNvSpPr txBox="1">
          <a:spLocks noChangeArrowheads="1"/>
        </xdr:cNvSpPr>
      </xdr:nvSpPr>
      <xdr:spPr bwMode="auto">
        <a:xfrm>
          <a:off x="3143250" y="408622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197</xdr:row>
      <xdr:rowOff>57150</xdr:rowOff>
    </xdr:from>
    <xdr:to>
      <xdr:col>10</xdr:col>
      <xdr:colOff>9525</xdr:colOff>
      <xdr:row>200</xdr:row>
      <xdr:rowOff>0</xdr:rowOff>
    </xdr:to>
    <xdr:sp macro="" textlink="">
      <xdr:nvSpPr>
        <xdr:cNvPr id="20948" name="Text Box 468"/>
        <xdr:cNvSpPr txBox="1">
          <a:spLocks noChangeArrowheads="1"/>
        </xdr:cNvSpPr>
      </xdr:nvSpPr>
      <xdr:spPr bwMode="auto">
        <a:xfrm>
          <a:off x="3143250" y="408622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0</xdr:colOff>
      <xdr:row>197</xdr:row>
      <xdr:rowOff>19050</xdr:rowOff>
    </xdr:from>
    <xdr:to>
      <xdr:col>12</xdr:col>
      <xdr:colOff>38100</xdr:colOff>
      <xdr:row>199</xdr:row>
      <xdr:rowOff>209550</xdr:rowOff>
    </xdr:to>
    <xdr:sp macro="" textlink="">
      <xdr:nvSpPr>
        <xdr:cNvPr id="20949" name="Text Box 469"/>
        <xdr:cNvSpPr txBox="1">
          <a:spLocks noChangeArrowheads="1"/>
        </xdr:cNvSpPr>
      </xdr:nvSpPr>
      <xdr:spPr bwMode="auto">
        <a:xfrm>
          <a:off x="3781425" y="408241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9525</xdr:colOff>
      <xdr:row>205</xdr:row>
      <xdr:rowOff>19050</xdr:rowOff>
    </xdr:from>
    <xdr:to>
      <xdr:col>3</xdr:col>
      <xdr:colOff>257175</xdr:colOff>
      <xdr:row>207</xdr:row>
      <xdr:rowOff>209550</xdr:rowOff>
    </xdr:to>
    <xdr:sp macro="" textlink="">
      <xdr:nvSpPr>
        <xdr:cNvPr id="20971" name="Text Box 491"/>
        <xdr:cNvSpPr txBox="1">
          <a:spLocks noChangeArrowheads="1"/>
        </xdr:cNvSpPr>
      </xdr:nvSpPr>
      <xdr:spPr bwMode="auto">
        <a:xfrm>
          <a:off x="1152525" y="424243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5</xdr:col>
      <xdr:colOff>9525</xdr:colOff>
      <xdr:row>204</xdr:row>
      <xdr:rowOff>266700</xdr:rowOff>
    </xdr:from>
    <xdr:to>
      <xdr:col>5</xdr:col>
      <xdr:colOff>314325</xdr:colOff>
      <xdr:row>207</xdr:row>
      <xdr:rowOff>171450</xdr:rowOff>
    </xdr:to>
    <xdr:sp macro="" textlink="">
      <xdr:nvSpPr>
        <xdr:cNvPr id="20972" name="Text Box 492"/>
        <xdr:cNvSpPr txBox="1">
          <a:spLocks noChangeArrowheads="1"/>
        </xdr:cNvSpPr>
      </xdr:nvSpPr>
      <xdr:spPr bwMode="auto">
        <a:xfrm>
          <a:off x="1819275" y="42405300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9525</xdr:colOff>
      <xdr:row>205</xdr:row>
      <xdr:rowOff>19050</xdr:rowOff>
    </xdr:from>
    <xdr:to>
      <xdr:col>7</xdr:col>
      <xdr:colOff>257175</xdr:colOff>
      <xdr:row>207</xdr:row>
      <xdr:rowOff>209550</xdr:rowOff>
    </xdr:to>
    <xdr:sp macro="" textlink="">
      <xdr:nvSpPr>
        <xdr:cNvPr id="20973" name="Text Box 493"/>
        <xdr:cNvSpPr txBox="1">
          <a:spLocks noChangeArrowheads="1"/>
        </xdr:cNvSpPr>
      </xdr:nvSpPr>
      <xdr:spPr bwMode="auto">
        <a:xfrm>
          <a:off x="2552700" y="424243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9</xdr:col>
      <xdr:colOff>9525</xdr:colOff>
      <xdr:row>205</xdr:row>
      <xdr:rowOff>28575</xdr:rowOff>
    </xdr:from>
    <xdr:to>
      <xdr:col>10</xdr:col>
      <xdr:colOff>0</xdr:colOff>
      <xdr:row>207</xdr:row>
      <xdr:rowOff>219075</xdr:rowOff>
    </xdr:to>
    <xdr:sp macro="" textlink="">
      <xdr:nvSpPr>
        <xdr:cNvPr id="20974" name="Text Box 494"/>
        <xdr:cNvSpPr txBox="1">
          <a:spLocks noChangeArrowheads="1"/>
        </xdr:cNvSpPr>
      </xdr:nvSpPr>
      <xdr:spPr bwMode="auto">
        <a:xfrm>
          <a:off x="3133725" y="424338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205</xdr:row>
      <xdr:rowOff>57150</xdr:rowOff>
    </xdr:from>
    <xdr:to>
      <xdr:col>10</xdr:col>
      <xdr:colOff>9525</xdr:colOff>
      <xdr:row>208</xdr:row>
      <xdr:rowOff>0</xdr:rowOff>
    </xdr:to>
    <xdr:sp macro="" textlink="">
      <xdr:nvSpPr>
        <xdr:cNvPr id="20975" name="Text Box 495"/>
        <xdr:cNvSpPr txBox="1">
          <a:spLocks noChangeArrowheads="1"/>
        </xdr:cNvSpPr>
      </xdr:nvSpPr>
      <xdr:spPr bwMode="auto">
        <a:xfrm>
          <a:off x="3143250" y="424624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205</xdr:row>
      <xdr:rowOff>57150</xdr:rowOff>
    </xdr:from>
    <xdr:to>
      <xdr:col>10</xdr:col>
      <xdr:colOff>9525</xdr:colOff>
      <xdr:row>208</xdr:row>
      <xdr:rowOff>0</xdr:rowOff>
    </xdr:to>
    <xdr:sp macro="" textlink="">
      <xdr:nvSpPr>
        <xdr:cNvPr id="20976" name="Text Box 496"/>
        <xdr:cNvSpPr txBox="1">
          <a:spLocks noChangeArrowheads="1"/>
        </xdr:cNvSpPr>
      </xdr:nvSpPr>
      <xdr:spPr bwMode="auto">
        <a:xfrm>
          <a:off x="3143250" y="424624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0</xdr:colOff>
      <xdr:row>205</xdr:row>
      <xdr:rowOff>19050</xdr:rowOff>
    </xdr:from>
    <xdr:to>
      <xdr:col>12</xdr:col>
      <xdr:colOff>38100</xdr:colOff>
      <xdr:row>207</xdr:row>
      <xdr:rowOff>209550</xdr:rowOff>
    </xdr:to>
    <xdr:sp macro="" textlink="">
      <xdr:nvSpPr>
        <xdr:cNvPr id="20977" name="Text Box 497"/>
        <xdr:cNvSpPr txBox="1">
          <a:spLocks noChangeArrowheads="1"/>
        </xdr:cNvSpPr>
      </xdr:nvSpPr>
      <xdr:spPr bwMode="auto">
        <a:xfrm>
          <a:off x="3781425" y="424243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9525</xdr:colOff>
      <xdr:row>213</xdr:row>
      <xdr:rowOff>19050</xdr:rowOff>
    </xdr:from>
    <xdr:to>
      <xdr:col>3</xdr:col>
      <xdr:colOff>257175</xdr:colOff>
      <xdr:row>215</xdr:row>
      <xdr:rowOff>209550</xdr:rowOff>
    </xdr:to>
    <xdr:sp macro="" textlink="">
      <xdr:nvSpPr>
        <xdr:cNvPr id="20987" name="Text Box 507"/>
        <xdr:cNvSpPr txBox="1">
          <a:spLocks noChangeArrowheads="1"/>
        </xdr:cNvSpPr>
      </xdr:nvSpPr>
      <xdr:spPr bwMode="auto">
        <a:xfrm>
          <a:off x="1152525" y="440245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5</xdr:col>
      <xdr:colOff>9525</xdr:colOff>
      <xdr:row>212</xdr:row>
      <xdr:rowOff>266700</xdr:rowOff>
    </xdr:from>
    <xdr:to>
      <xdr:col>5</xdr:col>
      <xdr:colOff>314325</xdr:colOff>
      <xdr:row>215</xdr:row>
      <xdr:rowOff>171450</xdr:rowOff>
    </xdr:to>
    <xdr:sp macro="" textlink="">
      <xdr:nvSpPr>
        <xdr:cNvPr id="20988" name="Text Box 508"/>
        <xdr:cNvSpPr txBox="1">
          <a:spLocks noChangeArrowheads="1"/>
        </xdr:cNvSpPr>
      </xdr:nvSpPr>
      <xdr:spPr bwMode="auto">
        <a:xfrm>
          <a:off x="1819275" y="44005500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9525</xdr:colOff>
      <xdr:row>213</xdr:row>
      <xdr:rowOff>19050</xdr:rowOff>
    </xdr:from>
    <xdr:to>
      <xdr:col>7</xdr:col>
      <xdr:colOff>257175</xdr:colOff>
      <xdr:row>215</xdr:row>
      <xdr:rowOff>209550</xdr:rowOff>
    </xdr:to>
    <xdr:sp macro="" textlink="">
      <xdr:nvSpPr>
        <xdr:cNvPr id="20989" name="Text Box 509"/>
        <xdr:cNvSpPr txBox="1">
          <a:spLocks noChangeArrowheads="1"/>
        </xdr:cNvSpPr>
      </xdr:nvSpPr>
      <xdr:spPr bwMode="auto">
        <a:xfrm>
          <a:off x="2552700" y="440245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9</xdr:col>
      <xdr:colOff>9525</xdr:colOff>
      <xdr:row>213</xdr:row>
      <xdr:rowOff>28575</xdr:rowOff>
    </xdr:from>
    <xdr:to>
      <xdr:col>10</xdr:col>
      <xdr:colOff>0</xdr:colOff>
      <xdr:row>215</xdr:row>
      <xdr:rowOff>219075</xdr:rowOff>
    </xdr:to>
    <xdr:sp macro="" textlink="">
      <xdr:nvSpPr>
        <xdr:cNvPr id="20990" name="Text Box 510"/>
        <xdr:cNvSpPr txBox="1">
          <a:spLocks noChangeArrowheads="1"/>
        </xdr:cNvSpPr>
      </xdr:nvSpPr>
      <xdr:spPr bwMode="auto">
        <a:xfrm>
          <a:off x="3133725" y="4403407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213</xdr:row>
      <xdr:rowOff>57150</xdr:rowOff>
    </xdr:from>
    <xdr:to>
      <xdr:col>10</xdr:col>
      <xdr:colOff>9525</xdr:colOff>
      <xdr:row>216</xdr:row>
      <xdr:rowOff>0</xdr:rowOff>
    </xdr:to>
    <xdr:sp macro="" textlink="">
      <xdr:nvSpPr>
        <xdr:cNvPr id="20991" name="Text Box 511"/>
        <xdr:cNvSpPr txBox="1">
          <a:spLocks noChangeArrowheads="1"/>
        </xdr:cNvSpPr>
      </xdr:nvSpPr>
      <xdr:spPr bwMode="auto">
        <a:xfrm>
          <a:off x="3143250" y="440626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9</xdr:col>
      <xdr:colOff>19050</xdr:colOff>
      <xdr:row>213</xdr:row>
      <xdr:rowOff>57150</xdr:rowOff>
    </xdr:from>
    <xdr:to>
      <xdr:col>10</xdr:col>
      <xdr:colOff>9525</xdr:colOff>
      <xdr:row>216</xdr:row>
      <xdr:rowOff>0</xdr:rowOff>
    </xdr:to>
    <xdr:sp macro="" textlink="">
      <xdr:nvSpPr>
        <xdr:cNvPr id="20992" name="Text Box 512"/>
        <xdr:cNvSpPr txBox="1">
          <a:spLocks noChangeArrowheads="1"/>
        </xdr:cNvSpPr>
      </xdr:nvSpPr>
      <xdr:spPr bwMode="auto">
        <a:xfrm>
          <a:off x="3143250" y="440626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0</xdr:colOff>
      <xdr:row>213</xdr:row>
      <xdr:rowOff>19050</xdr:rowOff>
    </xdr:from>
    <xdr:to>
      <xdr:col>12</xdr:col>
      <xdr:colOff>38100</xdr:colOff>
      <xdr:row>215</xdr:row>
      <xdr:rowOff>209550</xdr:rowOff>
    </xdr:to>
    <xdr:sp macro="" textlink="">
      <xdr:nvSpPr>
        <xdr:cNvPr id="20993" name="Text Box 513"/>
        <xdr:cNvSpPr txBox="1">
          <a:spLocks noChangeArrowheads="1"/>
        </xdr:cNvSpPr>
      </xdr:nvSpPr>
      <xdr:spPr bwMode="auto">
        <a:xfrm>
          <a:off x="3781425" y="440245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0</xdr:colOff>
      <xdr:row>213</xdr:row>
      <xdr:rowOff>19050</xdr:rowOff>
    </xdr:from>
    <xdr:to>
      <xdr:col>12</xdr:col>
      <xdr:colOff>38100</xdr:colOff>
      <xdr:row>215</xdr:row>
      <xdr:rowOff>209550</xdr:rowOff>
    </xdr:to>
    <xdr:sp macro="" textlink="">
      <xdr:nvSpPr>
        <xdr:cNvPr id="21003" name="Text Box 523"/>
        <xdr:cNvSpPr txBox="1">
          <a:spLocks noChangeArrowheads="1"/>
        </xdr:cNvSpPr>
      </xdr:nvSpPr>
      <xdr:spPr bwMode="auto">
        <a:xfrm>
          <a:off x="3781425" y="4402455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15</xdr:col>
      <xdr:colOff>171450</xdr:colOff>
      <xdr:row>220</xdr:row>
      <xdr:rowOff>257175</xdr:rowOff>
    </xdr:from>
    <xdr:to>
      <xdr:col>19</xdr:col>
      <xdr:colOff>142875</xdr:colOff>
      <xdr:row>222</xdr:row>
      <xdr:rowOff>66675</xdr:rowOff>
    </xdr:to>
    <xdr:sp macro="" textlink="">
      <xdr:nvSpPr>
        <xdr:cNvPr id="21004" name="AutoShape 524" descr="Bouquet">
          <a:hlinkClick xmlns:r="http://schemas.openxmlformats.org/officeDocument/2006/relationships" r:id="rId11"/>
        </xdr:cNvPr>
        <xdr:cNvSpPr>
          <a:spLocks noChangeArrowheads="1"/>
        </xdr:cNvSpPr>
      </xdr:nvSpPr>
      <xdr:spPr bwMode="auto">
        <a:xfrm>
          <a:off x="4972050" y="45605700"/>
          <a:ext cx="1695450" cy="390525"/>
        </a:xfrm>
        <a:prstGeom prst="ribbon">
          <a:avLst>
            <a:gd name="adj1" fmla="val 12500"/>
            <a:gd name="adj2" fmla="val 50000"/>
          </a:avLst>
        </a:prstGeom>
        <a:blipFill dpi="0" rotWithShape="0">
          <a:blip xmlns:r="http://schemas.openxmlformats.org/officeDocument/2006/relationships" r:embed="rId7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36576" rIns="27432" bIns="36576" anchor="ctr" upright="1"/>
        <a:lstStyle/>
        <a:p>
          <a:pPr algn="ctr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10</xdr:col>
      <xdr:colOff>190500</xdr:colOff>
      <xdr:row>7</xdr:row>
      <xdr:rowOff>28575</xdr:rowOff>
    </xdr:from>
    <xdr:to>
      <xdr:col>13</xdr:col>
      <xdr:colOff>238125</xdr:colOff>
      <xdr:row>11</xdr:row>
      <xdr:rowOff>47625</xdr:rowOff>
    </xdr:to>
    <xdr:pic>
      <xdr:nvPicPr>
        <xdr:cNvPr id="3962923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9025" y="2333625"/>
          <a:ext cx="9048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76200</xdr:colOff>
      <xdr:row>237</xdr:row>
      <xdr:rowOff>57150</xdr:rowOff>
    </xdr:from>
    <xdr:to>
      <xdr:col>3</xdr:col>
      <xdr:colOff>323850</xdr:colOff>
      <xdr:row>240</xdr:row>
      <xdr:rowOff>0</xdr:rowOff>
    </xdr:to>
    <xdr:sp macro="" textlink="">
      <xdr:nvSpPr>
        <xdr:cNvPr id="21006" name="Text Box 526"/>
        <xdr:cNvSpPr txBox="1">
          <a:spLocks noChangeArrowheads="1"/>
        </xdr:cNvSpPr>
      </xdr:nvSpPr>
      <xdr:spPr bwMode="auto">
        <a:xfrm>
          <a:off x="1219200" y="4732972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6</xdr:col>
      <xdr:colOff>9525</xdr:colOff>
      <xdr:row>237</xdr:row>
      <xdr:rowOff>19050</xdr:rowOff>
    </xdr:from>
    <xdr:to>
      <xdr:col>6</xdr:col>
      <xdr:colOff>314325</xdr:colOff>
      <xdr:row>239</xdr:row>
      <xdr:rowOff>190500</xdr:rowOff>
    </xdr:to>
    <xdr:sp macro="" textlink="">
      <xdr:nvSpPr>
        <xdr:cNvPr id="21007" name="Text Box 527"/>
        <xdr:cNvSpPr txBox="1">
          <a:spLocks noChangeArrowheads="1"/>
        </xdr:cNvSpPr>
      </xdr:nvSpPr>
      <xdr:spPr bwMode="auto">
        <a:xfrm>
          <a:off x="2200275" y="47291625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237</xdr:row>
      <xdr:rowOff>28575</xdr:rowOff>
    </xdr:from>
    <xdr:to>
      <xdr:col>8</xdr:col>
      <xdr:colOff>266700</xdr:colOff>
      <xdr:row>239</xdr:row>
      <xdr:rowOff>219075</xdr:rowOff>
    </xdr:to>
    <xdr:sp macro="" textlink="">
      <xdr:nvSpPr>
        <xdr:cNvPr id="21008" name="Text Box 528"/>
        <xdr:cNvSpPr txBox="1">
          <a:spLocks noChangeArrowheads="1"/>
        </xdr:cNvSpPr>
      </xdr:nvSpPr>
      <xdr:spPr bwMode="auto">
        <a:xfrm>
          <a:off x="2847975" y="473011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10</xdr:col>
      <xdr:colOff>9525</xdr:colOff>
      <xdr:row>237</xdr:row>
      <xdr:rowOff>57150</xdr:rowOff>
    </xdr:from>
    <xdr:to>
      <xdr:col>10</xdr:col>
      <xdr:colOff>314325</xdr:colOff>
      <xdr:row>239</xdr:row>
      <xdr:rowOff>228600</xdr:rowOff>
    </xdr:to>
    <xdr:sp macro="" textlink="">
      <xdr:nvSpPr>
        <xdr:cNvPr id="21014" name="Text Box 534"/>
        <xdr:cNvSpPr txBox="1">
          <a:spLocks noChangeArrowheads="1"/>
        </xdr:cNvSpPr>
      </xdr:nvSpPr>
      <xdr:spPr bwMode="auto">
        <a:xfrm>
          <a:off x="3448050" y="47329725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237</xdr:row>
      <xdr:rowOff>19050</xdr:rowOff>
    </xdr:from>
    <xdr:to>
      <xdr:col>13</xdr:col>
      <xdr:colOff>38100</xdr:colOff>
      <xdr:row>239</xdr:row>
      <xdr:rowOff>209550</xdr:rowOff>
    </xdr:to>
    <xdr:sp macro="" textlink="">
      <xdr:nvSpPr>
        <xdr:cNvPr id="21018" name="Text Box 538"/>
        <xdr:cNvSpPr txBox="1">
          <a:spLocks noChangeArrowheads="1"/>
        </xdr:cNvSpPr>
      </xdr:nvSpPr>
      <xdr:spPr bwMode="auto">
        <a:xfrm>
          <a:off x="4048125" y="47291625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237</xdr:row>
      <xdr:rowOff>19050</xdr:rowOff>
    </xdr:from>
    <xdr:to>
      <xdr:col>13</xdr:col>
      <xdr:colOff>38100</xdr:colOff>
      <xdr:row>239</xdr:row>
      <xdr:rowOff>209550</xdr:rowOff>
    </xdr:to>
    <xdr:sp macro="" textlink="">
      <xdr:nvSpPr>
        <xdr:cNvPr id="21019" name="Text Box 539"/>
        <xdr:cNvSpPr txBox="1">
          <a:spLocks noChangeArrowheads="1"/>
        </xdr:cNvSpPr>
      </xdr:nvSpPr>
      <xdr:spPr bwMode="auto">
        <a:xfrm>
          <a:off x="4048125" y="47291625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76200</xdr:colOff>
      <xdr:row>244</xdr:row>
      <xdr:rowOff>57150</xdr:rowOff>
    </xdr:from>
    <xdr:to>
      <xdr:col>3</xdr:col>
      <xdr:colOff>323850</xdr:colOff>
      <xdr:row>247</xdr:row>
      <xdr:rowOff>0</xdr:rowOff>
    </xdr:to>
    <xdr:sp macro="" textlink="">
      <xdr:nvSpPr>
        <xdr:cNvPr id="21034" name="Text Box 554"/>
        <xdr:cNvSpPr txBox="1">
          <a:spLocks noChangeArrowheads="1"/>
        </xdr:cNvSpPr>
      </xdr:nvSpPr>
      <xdr:spPr bwMode="auto">
        <a:xfrm>
          <a:off x="1219200" y="4861560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6</xdr:col>
      <xdr:colOff>9525</xdr:colOff>
      <xdr:row>244</xdr:row>
      <xdr:rowOff>19050</xdr:rowOff>
    </xdr:from>
    <xdr:to>
      <xdr:col>6</xdr:col>
      <xdr:colOff>314325</xdr:colOff>
      <xdr:row>246</xdr:row>
      <xdr:rowOff>190500</xdr:rowOff>
    </xdr:to>
    <xdr:sp macro="" textlink="">
      <xdr:nvSpPr>
        <xdr:cNvPr id="21035" name="Text Box 555"/>
        <xdr:cNvSpPr txBox="1">
          <a:spLocks noChangeArrowheads="1"/>
        </xdr:cNvSpPr>
      </xdr:nvSpPr>
      <xdr:spPr bwMode="auto">
        <a:xfrm>
          <a:off x="2200275" y="48577500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244</xdr:row>
      <xdr:rowOff>28575</xdr:rowOff>
    </xdr:from>
    <xdr:to>
      <xdr:col>8</xdr:col>
      <xdr:colOff>266700</xdr:colOff>
      <xdr:row>246</xdr:row>
      <xdr:rowOff>219075</xdr:rowOff>
    </xdr:to>
    <xdr:sp macro="" textlink="">
      <xdr:nvSpPr>
        <xdr:cNvPr id="21036" name="Text Box 556"/>
        <xdr:cNvSpPr txBox="1">
          <a:spLocks noChangeArrowheads="1"/>
        </xdr:cNvSpPr>
      </xdr:nvSpPr>
      <xdr:spPr bwMode="auto">
        <a:xfrm>
          <a:off x="2847975" y="4858702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10</xdr:col>
      <xdr:colOff>9525</xdr:colOff>
      <xdr:row>244</xdr:row>
      <xdr:rowOff>57150</xdr:rowOff>
    </xdr:from>
    <xdr:to>
      <xdr:col>10</xdr:col>
      <xdr:colOff>314325</xdr:colOff>
      <xdr:row>246</xdr:row>
      <xdr:rowOff>228600</xdr:rowOff>
    </xdr:to>
    <xdr:sp macro="" textlink="">
      <xdr:nvSpPr>
        <xdr:cNvPr id="21037" name="Text Box 557"/>
        <xdr:cNvSpPr txBox="1">
          <a:spLocks noChangeArrowheads="1"/>
        </xdr:cNvSpPr>
      </xdr:nvSpPr>
      <xdr:spPr bwMode="auto">
        <a:xfrm>
          <a:off x="3448050" y="48615600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244</xdr:row>
      <xdr:rowOff>19050</xdr:rowOff>
    </xdr:from>
    <xdr:to>
      <xdr:col>13</xdr:col>
      <xdr:colOff>38100</xdr:colOff>
      <xdr:row>246</xdr:row>
      <xdr:rowOff>209550</xdr:rowOff>
    </xdr:to>
    <xdr:sp macro="" textlink="">
      <xdr:nvSpPr>
        <xdr:cNvPr id="21038" name="Text Box 558"/>
        <xdr:cNvSpPr txBox="1">
          <a:spLocks noChangeArrowheads="1"/>
        </xdr:cNvSpPr>
      </xdr:nvSpPr>
      <xdr:spPr bwMode="auto">
        <a:xfrm>
          <a:off x="4048125" y="48577500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244</xdr:row>
      <xdr:rowOff>19050</xdr:rowOff>
    </xdr:from>
    <xdr:to>
      <xdr:col>13</xdr:col>
      <xdr:colOff>38100</xdr:colOff>
      <xdr:row>246</xdr:row>
      <xdr:rowOff>209550</xdr:rowOff>
    </xdr:to>
    <xdr:sp macro="" textlink="">
      <xdr:nvSpPr>
        <xdr:cNvPr id="21039" name="Text Box 559"/>
        <xdr:cNvSpPr txBox="1">
          <a:spLocks noChangeArrowheads="1"/>
        </xdr:cNvSpPr>
      </xdr:nvSpPr>
      <xdr:spPr bwMode="auto">
        <a:xfrm>
          <a:off x="4048125" y="48577500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76200</xdr:colOff>
      <xdr:row>251</xdr:row>
      <xdr:rowOff>57150</xdr:rowOff>
    </xdr:from>
    <xdr:to>
      <xdr:col>3</xdr:col>
      <xdr:colOff>323850</xdr:colOff>
      <xdr:row>254</xdr:row>
      <xdr:rowOff>0</xdr:rowOff>
    </xdr:to>
    <xdr:sp macro="" textlink="">
      <xdr:nvSpPr>
        <xdr:cNvPr id="21048" name="Text Box 568"/>
        <xdr:cNvSpPr txBox="1">
          <a:spLocks noChangeArrowheads="1"/>
        </xdr:cNvSpPr>
      </xdr:nvSpPr>
      <xdr:spPr bwMode="auto">
        <a:xfrm>
          <a:off x="1219200" y="4990147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6</xdr:col>
      <xdr:colOff>9525</xdr:colOff>
      <xdr:row>251</xdr:row>
      <xdr:rowOff>19050</xdr:rowOff>
    </xdr:from>
    <xdr:to>
      <xdr:col>6</xdr:col>
      <xdr:colOff>314325</xdr:colOff>
      <xdr:row>253</xdr:row>
      <xdr:rowOff>190500</xdr:rowOff>
    </xdr:to>
    <xdr:sp macro="" textlink="">
      <xdr:nvSpPr>
        <xdr:cNvPr id="21049" name="Text Box 569"/>
        <xdr:cNvSpPr txBox="1">
          <a:spLocks noChangeArrowheads="1"/>
        </xdr:cNvSpPr>
      </xdr:nvSpPr>
      <xdr:spPr bwMode="auto">
        <a:xfrm>
          <a:off x="2200275" y="49863375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251</xdr:row>
      <xdr:rowOff>28575</xdr:rowOff>
    </xdr:from>
    <xdr:to>
      <xdr:col>8</xdr:col>
      <xdr:colOff>266700</xdr:colOff>
      <xdr:row>253</xdr:row>
      <xdr:rowOff>219075</xdr:rowOff>
    </xdr:to>
    <xdr:sp macro="" textlink="">
      <xdr:nvSpPr>
        <xdr:cNvPr id="21050" name="Text Box 570"/>
        <xdr:cNvSpPr txBox="1">
          <a:spLocks noChangeArrowheads="1"/>
        </xdr:cNvSpPr>
      </xdr:nvSpPr>
      <xdr:spPr bwMode="auto">
        <a:xfrm>
          <a:off x="2847975" y="4987290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10</xdr:col>
      <xdr:colOff>9525</xdr:colOff>
      <xdr:row>251</xdr:row>
      <xdr:rowOff>57150</xdr:rowOff>
    </xdr:from>
    <xdr:to>
      <xdr:col>10</xdr:col>
      <xdr:colOff>314325</xdr:colOff>
      <xdr:row>253</xdr:row>
      <xdr:rowOff>228600</xdr:rowOff>
    </xdr:to>
    <xdr:sp macro="" textlink="">
      <xdr:nvSpPr>
        <xdr:cNvPr id="21051" name="Text Box 571"/>
        <xdr:cNvSpPr txBox="1">
          <a:spLocks noChangeArrowheads="1"/>
        </xdr:cNvSpPr>
      </xdr:nvSpPr>
      <xdr:spPr bwMode="auto">
        <a:xfrm>
          <a:off x="3448050" y="49901475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251</xdr:row>
      <xdr:rowOff>19050</xdr:rowOff>
    </xdr:from>
    <xdr:to>
      <xdr:col>13</xdr:col>
      <xdr:colOff>38100</xdr:colOff>
      <xdr:row>253</xdr:row>
      <xdr:rowOff>209550</xdr:rowOff>
    </xdr:to>
    <xdr:sp macro="" textlink="">
      <xdr:nvSpPr>
        <xdr:cNvPr id="21052" name="Text Box 572"/>
        <xdr:cNvSpPr txBox="1">
          <a:spLocks noChangeArrowheads="1"/>
        </xdr:cNvSpPr>
      </xdr:nvSpPr>
      <xdr:spPr bwMode="auto">
        <a:xfrm>
          <a:off x="4048125" y="49863375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76200</xdr:colOff>
      <xdr:row>258</xdr:row>
      <xdr:rowOff>57150</xdr:rowOff>
    </xdr:from>
    <xdr:to>
      <xdr:col>3</xdr:col>
      <xdr:colOff>323850</xdr:colOff>
      <xdr:row>261</xdr:row>
      <xdr:rowOff>0</xdr:rowOff>
    </xdr:to>
    <xdr:sp macro="" textlink="">
      <xdr:nvSpPr>
        <xdr:cNvPr id="21054" name="Text Box 574"/>
        <xdr:cNvSpPr txBox="1">
          <a:spLocks noChangeArrowheads="1"/>
        </xdr:cNvSpPr>
      </xdr:nvSpPr>
      <xdr:spPr bwMode="auto">
        <a:xfrm>
          <a:off x="1219200" y="511873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6</xdr:col>
      <xdr:colOff>9525</xdr:colOff>
      <xdr:row>258</xdr:row>
      <xdr:rowOff>19050</xdr:rowOff>
    </xdr:from>
    <xdr:to>
      <xdr:col>6</xdr:col>
      <xdr:colOff>314325</xdr:colOff>
      <xdr:row>260</xdr:row>
      <xdr:rowOff>190500</xdr:rowOff>
    </xdr:to>
    <xdr:sp macro="" textlink="">
      <xdr:nvSpPr>
        <xdr:cNvPr id="21055" name="Text Box 575"/>
        <xdr:cNvSpPr txBox="1">
          <a:spLocks noChangeArrowheads="1"/>
        </xdr:cNvSpPr>
      </xdr:nvSpPr>
      <xdr:spPr bwMode="auto">
        <a:xfrm>
          <a:off x="2200275" y="51149250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258</xdr:row>
      <xdr:rowOff>28575</xdr:rowOff>
    </xdr:from>
    <xdr:to>
      <xdr:col>8</xdr:col>
      <xdr:colOff>266700</xdr:colOff>
      <xdr:row>260</xdr:row>
      <xdr:rowOff>219075</xdr:rowOff>
    </xdr:to>
    <xdr:sp macro="" textlink="">
      <xdr:nvSpPr>
        <xdr:cNvPr id="21056" name="Text Box 576"/>
        <xdr:cNvSpPr txBox="1">
          <a:spLocks noChangeArrowheads="1"/>
        </xdr:cNvSpPr>
      </xdr:nvSpPr>
      <xdr:spPr bwMode="auto">
        <a:xfrm>
          <a:off x="2847975" y="5115877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10</xdr:col>
      <xdr:colOff>9525</xdr:colOff>
      <xdr:row>258</xdr:row>
      <xdr:rowOff>57150</xdr:rowOff>
    </xdr:from>
    <xdr:to>
      <xdr:col>10</xdr:col>
      <xdr:colOff>314325</xdr:colOff>
      <xdr:row>260</xdr:row>
      <xdr:rowOff>228600</xdr:rowOff>
    </xdr:to>
    <xdr:sp macro="" textlink="">
      <xdr:nvSpPr>
        <xdr:cNvPr id="21057" name="Text Box 577"/>
        <xdr:cNvSpPr txBox="1">
          <a:spLocks noChangeArrowheads="1"/>
        </xdr:cNvSpPr>
      </xdr:nvSpPr>
      <xdr:spPr bwMode="auto">
        <a:xfrm>
          <a:off x="3448050" y="51187350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258</xdr:row>
      <xdr:rowOff>19050</xdr:rowOff>
    </xdr:from>
    <xdr:to>
      <xdr:col>13</xdr:col>
      <xdr:colOff>38100</xdr:colOff>
      <xdr:row>260</xdr:row>
      <xdr:rowOff>209550</xdr:rowOff>
    </xdr:to>
    <xdr:sp macro="" textlink="">
      <xdr:nvSpPr>
        <xdr:cNvPr id="21058" name="Text Box 578"/>
        <xdr:cNvSpPr txBox="1">
          <a:spLocks noChangeArrowheads="1"/>
        </xdr:cNvSpPr>
      </xdr:nvSpPr>
      <xdr:spPr bwMode="auto">
        <a:xfrm>
          <a:off x="4048125" y="51149250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258</xdr:row>
      <xdr:rowOff>19050</xdr:rowOff>
    </xdr:from>
    <xdr:to>
      <xdr:col>13</xdr:col>
      <xdr:colOff>38100</xdr:colOff>
      <xdr:row>260</xdr:row>
      <xdr:rowOff>209550</xdr:rowOff>
    </xdr:to>
    <xdr:sp macro="" textlink="">
      <xdr:nvSpPr>
        <xdr:cNvPr id="21059" name="Text Box 579"/>
        <xdr:cNvSpPr txBox="1">
          <a:spLocks noChangeArrowheads="1"/>
        </xdr:cNvSpPr>
      </xdr:nvSpPr>
      <xdr:spPr bwMode="auto">
        <a:xfrm>
          <a:off x="4048125" y="51149250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258</xdr:row>
      <xdr:rowOff>19050</xdr:rowOff>
    </xdr:from>
    <xdr:to>
      <xdr:col>13</xdr:col>
      <xdr:colOff>38100</xdr:colOff>
      <xdr:row>260</xdr:row>
      <xdr:rowOff>209550</xdr:rowOff>
    </xdr:to>
    <xdr:sp macro="" textlink="">
      <xdr:nvSpPr>
        <xdr:cNvPr id="21076" name="Text Box 596"/>
        <xdr:cNvSpPr txBox="1">
          <a:spLocks noChangeArrowheads="1"/>
        </xdr:cNvSpPr>
      </xdr:nvSpPr>
      <xdr:spPr bwMode="auto">
        <a:xfrm>
          <a:off x="4048125" y="51149250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76200</xdr:colOff>
      <xdr:row>265</xdr:row>
      <xdr:rowOff>57150</xdr:rowOff>
    </xdr:from>
    <xdr:to>
      <xdr:col>3</xdr:col>
      <xdr:colOff>323850</xdr:colOff>
      <xdr:row>268</xdr:row>
      <xdr:rowOff>0</xdr:rowOff>
    </xdr:to>
    <xdr:sp macro="" textlink="">
      <xdr:nvSpPr>
        <xdr:cNvPr id="21078" name="Text Box 598"/>
        <xdr:cNvSpPr txBox="1">
          <a:spLocks noChangeArrowheads="1"/>
        </xdr:cNvSpPr>
      </xdr:nvSpPr>
      <xdr:spPr bwMode="auto">
        <a:xfrm>
          <a:off x="1219200" y="5247322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6</xdr:col>
      <xdr:colOff>9525</xdr:colOff>
      <xdr:row>265</xdr:row>
      <xdr:rowOff>19050</xdr:rowOff>
    </xdr:from>
    <xdr:to>
      <xdr:col>6</xdr:col>
      <xdr:colOff>314325</xdr:colOff>
      <xdr:row>267</xdr:row>
      <xdr:rowOff>190500</xdr:rowOff>
    </xdr:to>
    <xdr:sp macro="" textlink="">
      <xdr:nvSpPr>
        <xdr:cNvPr id="21079" name="Text Box 599"/>
        <xdr:cNvSpPr txBox="1">
          <a:spLocks noChangeArrowheads="1"/>
        </xdr:cNvSpPr>
      </xdr:nvSpPr>
      <xdr:spPr bwMode="auto">
        <a:xfrm>
          <a:off x="2200275" y="52435125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265</xdr:row>
      <xdr:rowOff>28575</xdr:rowOff>
    </xdr:from>
    <xdr:to>
      <xdr:col>8</xdr:col>
      <xdr:colOff>266700</xdr:colOff>
      <xdr:row>267</xdr:row>
      <xdr:rowOff>219075</xdr:rowOff>
    </xdr:to>
    <xdr:sp macro="" textlink="">
      <xdr:nvSpPr>
        <xdr:cNvPr id="21080" name="Text Box 600"/>
        <xdr:cNvSpPr txBox="1">
          <a:spLocks noChangeArrowheads="1"/>
        </xdr:cNvSpPr>
      </xdr:nvSpPr>
      <xdr:spPr bwMode="auto">
        <a:xfrm>
          <a:off x="2847975" y="524446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10</xdr:col>
      <xdr:colOff>9525</xdr:colOff>
      <xdr:row>265</xdr:row>
      <xdr:rowOff>57150</xdr:rowOff>
    </xdr:from>
    <xdr:to>
      <xdr:col>10</xdr:col>
      <xdr:colOff>314325</xdr:colOff>
      <xdr:row>267</xdr:row>
      <xdr:rowOff>228600</xdr:rowOff>
    </xdr:to>
    <xdr:sp macro="" textlink="">
      <xdr:nvSpPr>
        <xdr:cNvPr id="21081" name="Text Box 601"/>
        <xdr:cNvSpPr txBox="1">
          <a:spLocks noChangeArrowheads="1"/>
        </xdr:cNvSpPr>
      </xdr:nvSpPr>
      <xdr:spPr bwMode="auto">
        <a:xfrm>
          <a:off x="3448050" y="52473225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265</xdr:row>
      <xdr:rowOff>19050</xdr:rowOff>
    </xdr:from>
    <xdr:to>
      <xdr:col>13</xdr:col>
      <xdr:colOff>38100</xdr:colOff>
      <xdr:row>267</xdr:row>
      <xdr:rowOff>209550</xdr:rowOff>
    </xdr:to>
    <xdr:sp macro="" textlink="">
      <xdr:nvSpPr>
        <xdr:cNvPr id="21082" name="Text Box 602"/>
        <xdr:cNvSpPr txBox="1">
          <a:spLocks noChangeArrowheads="1"/>
        </xdr:cNvSpPr>
      </xdr:nvSpPr>
      <xdr:spPr bwMode="auto">
        <a:xfrm>
          <a:off x="4048125" y="52435125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265</xdr:row>
      <xdr:rowOff>19050</xdr:rowOff>
    </xdr:from>
    <xdr:to>
      <xdr:col>13</xdr:col>
      <xdr:colOff>38100</xdr:colOff>
      <xdr:row>267</xdr:row>
      <xdr:rowOff>209550</xdr:rowOff>
    </xdr:to>
    <xdr:sp macro="" textlink="">
      <xdr:nvSpPr>
        <xdr:cNvPr id="21083" name="Text Box 603"/>
        <xdr:cNvSpPr txBox="1">
          <a:spLocks noChangeArrowheads="1"/>
        </xdr:cNvSpPr>
      </xdr:nvSpPr>
      <xdr:spPr bwMode="auto">
        <a:xfrm>
          <a:off x="4048125" y="52435125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265</xdr:row>
      <xdr:rowOff>19050</xdr:rowOff>
    </xdr:from>
    <xdr:to>
      <xdr:col>13</xdr:col>
      <xdr:colOff>38100</xdr:colOff>
      <xdr:row>267</xdr:row>
      <xdr:rowOff>209550</xdr:rowOff>
    </xdr:to>
    <xdr:sp macro="" textlink="">
      <xdr:nvSpPr>
        <xdr:cNvPr id="21084" name="Text Box 604"/>
        <xdr:cNvSpPr txBox="1">
          <a:spLocks noChangeArrowheads="1"/>
        </xdr:cNvSpPr>
      </xdr:nvSpPr>
      <xdr:spPr bwMode="auto">
        <a:xfrm>
          <a:off x="4048125" y="52435125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 editAs="oneCell">
    <xdr:from>
      <xdr:col>17</xdr:col>
      <xdr:colOff>57151</xdr:colOff>
      <xdr:row>89</xdr:row>
      <xdr:rowOff>172140</xdr:rowOff>
    </xdr:from>
    <xdr:to>
      <xdr:col>22</xdr:col>
      <xdr:colOff>9525</xdr:colOff>
      <xdr:row>93</xdr:row>
      <xdr:rowOff>85724</xdr:rowOff>
    </xdr:to>
    <xdr:pic>
      <xdr:nvPicPr>
        <xdr:cNvPr id="21096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457826" y="23441715"/>
          <a:ext cx="3314699" cy="894659"/>
        </a:xfrm>
        <a:prstGeom prst="rect">
          <a:avLst/>
        </a:prstGeom>
        <a:noFill/>
      </xdr:spPr>
    </xdr:pic>
    <xdr:clientData/>
  </xdr:twoCellAnchor>
  <xdr:twoCellAnchor>
    <xdr:from>
      <xdr:col>2</xdr:col>
      <xdr:colOff>114300</xdr:colOff>
      <xdr:row>90</xdr:row>
      <xdr:rowOff>28575</xdr:rowOff>
    </xdr:from>
    <xdr:to>
      <xdr:col>2</xdr:col>
      <xdr:colOff>361950</xdr:colOff>
      <xdr:row>92</xdr:row>
      <xdr:rowOff>180975</xdr:rowOff>
    </xdr:to>
    <xdr:sp macro="" textlink="">
      <xdr:nvSpPr>
        <xdr:cNvPr id="162" name="Text Box 284"/>
        <xdr:cNvSpPr txBox="1">
          <a:spLocks noChangeArrowheads="1"/>
        </xdr:cNvSpPr>
      </xdr:nvSpPr>
      <xdr:spPr bwMode="auto">
        <a:xfrm>
          <a:off x="857250" y="2261235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19050</xdr:colOff>
      <xdr:row>90</xdr:row>
      <xdr:rowOff>57150</xdr:rowOff>
    </xdr:from>
    <xdr:to>
      <xdr:col>4</xdr:col>
      <xdr:colOff>323850</xdr:colOff>
      <xdr:row>92</xdr:row>
      <xdr:rowOff>209550</xdr:rowOff>
    </xdr:to>
    <xdr:sp macro="" textlink="">
      <xdr:nvSpPr>
        <xdr:cNvPr id="163" name="Text Box 285"/>
        <xdr:cNvSpPr txBox="1">
          <a:spLocks noChangeArrowheads="1"/>
        </xdr:cNvSpPr>
      </xdr:nvSpPr>
      <xdr:spPr bwMode="auto">
        <a:xfrm>
          <a:off x="1495425" y="2264092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6</xdr:col>
      <xdr:colOff>19050</xdr:colOff>
      <xdr:row>90</xdr:row>
      <xdr:rowOff>57150</xdr:rowOff>
    </xdr:from>
    <xdr:to>
      <xdr:col>6</xdr:col>
      <xdr:colOff>323850</xdr:colOff>
      <xdr:row>92</xdr:row>
      <xdr:rowOff>209550</xdr:rowOff>
    </xdr:to>
    <xdr:sp macro="" textlink="">
      <xdr:nvSpPr>
        <xdr:cNvPr id="164" name="Text Box 286"/>
        <xdr:cNvSpPr txBox="1">
          <a:spLocks noChangeArrowheads="1"/>
        </xdr:cNvSpPr>
      </xdr:nvSpPr>
      <xdr:spPr bwMode="auto">
        <a:xfrm>
          <a:off x="2209800" y="22640925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 editAs="oneCell">
    <xdr:from>
      <xdr:col>13</xdr:col>
      <xdr:colOff>95250</xdr:colOff>
      <xdr:row>13</xdr:row>
      <xdr:rowOff>152400</xdr:rowOff>
    </xdr:from>
    <xdr:to>
      <xdr:col>21</xdr:col>
      <xdr:colOff>76200</xdr:colOff>
      <xdr:row>15</xdr:row>
      <xdr:rowOff>238125</xdr:rowOff>
    </xdr:to>
    <xdr:pic>
      <xdr:nvPicPr>
        <xdr:cNvPr id="21102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91025" y="4514850"/>
          <a:ext cx="3762375" cy="8858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66675</xdr:colOff>
      <xdr:row>14</xdr:row>
      <xdr:rowOff>19050</xdr:rowOff>
    </xdr:from>
    <xdr:to>
      <xdr:col>4</xdr:col>
      <xdr:colOff>314325</xdr:colOff>
      <xdr:row>15</xdr:row>
      <xdr:rowOff>228600</xdr:rowOff>
    </xdr:to>
    <xdr:sp macro="" textlink="">
      <xdr:nvSpPr>
        <xdr:cNvPr id="166" name="Text Box 1"/>
        <xdr:cNvSpPr txBox="1">
          <a:spLocks noChangeArrowheads="1"/>
        </xdr:cNvSpPr>
      </xdr:nvSpPr>
      <xdr:spPr bwMode="auto">
        <a:xfrm>
          <a:off x="1543050" y="630555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2</xdr:col>
      <xdr:colOff>47625</xdr:colOff>
      <xdr:row>14</xdr:row>
      <xdr:rowOff>66675</xdr:rowOff>
    </xdr:from>
    <xdr:to>
      <xdr:col>2</xdr:col>
      <xdr:colOff>371475</xdr:colOff>
      <xdr:row>15</xdr:row>
      <xdr:rowOff>276225</xdr:rowOff>
    </xdr:to>
    <xdr:sp macro="" textlink="">
      <xdr:nvSpPr>
        <xdr:cNvPr id="167" name="Text Box 17"/>
        <xdr:cNvSpPr txBox="1">
          <a:spLocks noChangeArrowheads="1"/>
        </xdr:cNvSpPr>
      </xdr:nvSpPr>
      <xdr:spPr bwMode="auto">
        <a:xfrm>
          <a:off x="790575" y="6353175"/>
          <a:ext cx="3238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18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3</xdr:col>
      <xdr:colOff>9525</xdr:colOff>
      <xdr:row>138</xdr:row>
      <xdr:rowOff>19050</xdr:rowOff>
    </xdr:from>
    <xdr:to>
      <xdr:col>3</xdr:col>
      <xdr:colOff>257175</xdr:colOff>
      <xdr:row>140</xdr:row>
      <xdr:rowOff>209550</xdr:rowOff>
    </xdr:to>
    <xdr:sp macro="" textlink="">
      <xdr:nvSpPr>
        <xdr:cNvPr id="168" name="Text Box 327"/>
        <xdr:cNvSpPr txBox="1">
          <a:spLocks noChangeArrowheads="1"/>
        </xdr:cNvSpPr>
      </xdr:nvSpPr>
      <xdr:spPr bwMode="auto">
        <a:xfrm>
          <a:off x="1152525" y="3489960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5</xdr:col>
      <xdr:colOff>19050</xdr:colOff>
      <xdr:row>138</xdr:row>
      <xdr:rowOff>57150</xdr:rowOff>
    </xdr:from>
    <xdr:to>
      <xdr:col>5</xdr:col>
      <xdr:colOff>323850</xdr:colOff>
      <xdr:row>141</xdr:row>
      <xdr:rowOff>0</xdr:rowOff>
    </xdr:to>
    <xdr:sp macro="" textlink="">
      <xdr:nvSpPr>
        <xdr:cNvPr id="169" name="Text Box 328"/>
        <xdr:cNvSpPr txBox="1">
          <a:spLocks noChangeArrowheads="1"/>
        </xdr:cNvSpPr>
      </xdr:nvSpPr>
      <xdr:spPr bwMode="auto">
        <a:xfrm>
          <a:off x="1828800" y="3493770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9525</xdr:colOff>
      <xdr:row>138</xdr:row>
      <xdr:rowOff>28575</xdr:rowOff>
    </xdr:from>
    <xdr:to>
      <xdr:col>7</xdr:col>
      <xdr:colOff>257175</xdr:colOff>
      <xdr:row>140</xdr:row>
      <xdr:rowOff>219075</xdr:rowOff>
    </xdr:to>
    <xdr:sp macro="" textlink="">
      <xdr:nvSpPr>
        <xdr:cNvPr id="170" name="Text Box 330"/>
        <xdr:cNvSpPr txBox="1">
          <a:spLocks noChangeArrowheads="1"/>
        </xdr:cNvSpPr>
      </xdr:nvSpPr>
      <xdr:spPr bwMode="auto">
        <a:xfrm>
          <a:off x="2552700" y="3490912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9</xdr:col>
      <xdr:colOff>19050</xdr:colOff>
      <xdr:row>138</xdr:row>
      <xdr:rowOff>57150</xdr:rowOff>
    </xdr:from>
    <xdr:to>
      <xdr:col>10</xdr:col>
      <xdr:colOff>9525</xdr:colOff>
      <xdr:row>141</xdr:row>
      <xdr:rowOff>0</xdr:rowOff>
    </xdr:to>
    <xdr:sp macro="" textlink="">
      <xdr:nvSpPr>
        <xdr:cNvPr id="171" name="Text Box 331"/>
        <xdr:cNvSpPr txBox="1">
          <a:spLocks noChangeArrowheads="1"/>
        </xdr:cNvSpPr>
      </xdr:nvSpPr>
      <xdr:spPr bwMode="auto">
        <a:xfrm>
          <a:off x="3143250" y="34937700"/>
          <a:ext cx="3048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11</xdr:col>
      <xdr:colOff>0</xdr:colOff>
      <xdr:row>138</xdr:row>
      <xdr:rowOff>9525</xdr:rowOff>
    </xdr:from>
    <xdr:to>
      <xdr:col>11</xdr:col>
      <xdr:colOff>257175</xdr:colOff>
      <xdr:row>140</xdr:row>
      <xdr:rowOff>200025</xdr:rowOff>
    </xdr:to>
    <xdr:sp macro="" textlink="">
      <xdr:nvSpPr>
        <xdr:cNvPr id="173" name="Text Box 346"/>
        <xdr:cNvSpPr txBox="1">
          <a:spLocks noChangeArrowheads="1"/>
        </xdr:cNvSpPr>
      </xdr:nvSpPr>
      <xdr:spPr bwMode="auto">
        <a:xfrm>
          <a:off x="3781425" y="36233100"/>
          <a:ext cx="25717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 editAs="oneCell">
    <xdr:from>
      <xdr:col>22</xdr:col>
      <xdr:colOff>28576</xdr:colOff>
      <xdr:row>164</xdr:row>
      <xdr:rowOff>171250</xdr:rowOff>
    </xdr:from>
    <xdr:to>
      <xdr:col>27</xdr:col>
      <xdr:colOff>314326</xdr:colOff>
      <xdr:row>170</xdr:row>
      <xdr:rowOff>76200</xdr:rowOff>
    </xdr:to>
    <xdr:pic>
      <xdr:nvPicPr>
        <xdr:cNvPr id="21111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791576" y="39195175"/>
          <a:ext cx="3714750" cy="9146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409576</xdr:colOff>
      <xdr:row>228</xdr:row>
      <xdr:rowOff>45731</xdr:rowOff>
    </xdr:from>
    <xdr:to>
      <xdr:col>25</xdr:col>
      <xdr:colOff>228600</xdr:colOff>
      <xdr:row>232</xdr:row>
      <xdr:rowOff>152399</xdr:rowOff>
    </xdr:to>
    <xdr:pic>
      <xdr:nvPicPr>
        <xdr:cNvPr id="21113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81826" y="52147481"/>
          <a:ext cx="4067174" cy="859143"/>
        </a:xfrm>
        <a:prstGeom prst="rect">
          <a:avLst/>
        </a:prstGeom>
        <a:noFill/>
      </xdr:spPr>
    </xdr:pic>
    <xdr:clientData/>
  </xdr:twoCellAnchor>
  <xdr:twoCellAnchor>
    <xdr:from>
      <xdr:col>3</xdr:col>
      <xdr:colOff>76200</xdr:colOff>
      <xdr:row>229</xdr:row>
      <xdr:rowOff>57150</xdr:rowOff>
    </xdr:from>
    <xdr:to>
      <xdr:col>3</xdr:col>
      <xdr:colOff>323850</xdr:colOff>
      <xdr:row>232</xdr:row>
      <xdr:rowOff>0</xdr:rowOff>
    </xdr:to>
    <xdr:sp macro="" textlink="">
      <xdr:nvSpPr>
        <xdr:cNvPr id="176" name="Text Box 526"/>
        <xdr:cNvSpPr txBox="1">
          <a:spLocks noChangeArrowheads="1"/>
        </xdr:cNvSpPr>
      </xdr:nvSpPr>
      <xdr:spPr bwMode="auto">
        <a:xfrm>
          <a:off x="1219200" y="54587775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6</xdr:col>
      <xdr:colOff>9525</xdr:colOff>
      <xdr:row>229</xdr:row>
      <xdr:rowOff>19050</xdr:rowOff>
    </xdr:from>
    <xdr:to>
      <xdr:col>6</xdr:col>
      <xdr:colOff>314325</xdr:colOff>
      <xdr:row>231</xdr:row>
      <xdr:rowOff>190500</xdr:rowOff>
    </xdr:to>
    <xdr:sp macro="" textlink="">
      <xdr:nvSpPr>
        <xdr:cNvPr id="177" name="Text Box 527"/>
        <xdr:cNvSpPr txBox="1">
          <a:spLocks noChangeArrowheads="1"/>
        </xdr:cNvSpPr>
      </xdr:nvSpPr>
      <xdr:spPr bwMode="auto">
        <a:xfrm>
          <a:off x="2200275" y="54549675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8</xdr:col>
      <xdr:colOff>19050</xdr:colOff>
      <xdr:row>229</xdr:row>
      <xdr:rowOff>28575</xdr:rowOff>
    </xdr:from>
    <xdr:to>
      <xdr:col>8</xdr:col>
      <xdr:colOff>266700</xdr:colOff>
      <xdr:row>231</xdr:row>
      <xdr:rowOff>219075</xdr:rowOff>
    </xdr:to>
    <xdr:sp macro="" textlink="">
      <xdr:nvSpPr>
        <xdr:cNvPr id="178" name="Text Box 528"/>
        <xdr:cNvSpPr txBox="1">
          <a:spLocks noChangeArrowheads="1"/>
        </xdr:cNvSpPr>
      </xdr:nvSpPr>
      <xdr:spPr bwMode="auto">
        <a:xfrm>
          <a:off x="2847975" y="54559200"/>
          <a:ext cx="2476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20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10</xdr:col>
      <xdr:colOff>9525</xdr:colOff>
      <xdr:row>229</xdr:row>
      <xdr:rowOff>57150</xdr:rowOff>
    </xdr:from>
    <xdr:to>
      <xdr:col>10</xdr:col>
      <xdr:colOff>314325</xdr:colOff>
      <xdr:row>231</xdr:row>
      <xdr:rowOff>228600</xdr:rowOff>
    </xdr:to>
    <xdr:sp macro="" textlink="">
      <xdr:nvSpPr>
        <xdr:cNvPr id="179" name="Text Box 534"/>
        <xdr:cNvSpPr txBox="1">
          <a:spLocks noChangeArrowheads="1"/>
        </xdr:cNvSpPr>
      </xdr:nvSpPr>
      <xdr:spPr bwMode="auto">
        <a:xfrm>
          <a:off x="3448050" y="54587775"/>
          <a:ext cx="3048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229</xdr:row>
      <xdr:rowOff>19050</xdr:rowOff>
    </xdr:from>
    <xdr:to>
      <xdr:col>13</xdr:col>
      <xdr:colOff>38100</xdr:colOff>
      <xdr:row>231</xdr:row>
      <xdr:rowOff>209550</xdr:rowOff>
    </xdr:to>
    <xdr:sp macro="" textlink="">
      <xdr:nvSpPr>
        <xdr:cNvPr id="180" name="Text Box 538"/>
        <xdr:cNvSpPr txBox="1">
          <a:spLocks noChangeArrowheads="1"/>
        </xdr:cNvSpPr>
      </xdr:nvSpPr>
      <xdr:spPr bwMode="auto">
        <a:xfrm>
          <a:off x="4048125" y="54549675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229</xdr:row>
      <xdr:rowOff>19050</xdr:rowOff>
    </xdr:from>
    <xdr:to>
      <xdr:col>13</xdr:col>
      <xdr:colOff>38100</xdr:colOff>
      <xdr:row>231</xdr:row>
      <xdr:rowOff>209550</xdr:rowOff>
    </xdr:to>
    <xdr:sp macro="" textlink="">
      <xdr:nvSpPr>
        <xdr:cNvPr id="181" name="Text Box 539"/>
        <xdr:cNvSpPr txBox="1">
          <a:spLocks noChangeArrowheads="1"/>
        </xdr:cNvSpPr>
      </xdr:nvSpPr>
      <xdr:spPr bwMode="auto">
        <a:xfrm>
          <a:off x="4048125" y="54549675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229</xdr:row>
      <xdr:rowOff>19050</xdr:rowOff>
    </xdr:from>
    <xdr:to>
      <xdr:col>13</xdr:col>
      <xdr:colOff>38100</xdr:colOff>
      <xdr:row>231</xdr:row>
      <xdr:rowOff>209550</xdr:rowOff>
    </xdr:to>
    <xdr:sp macro="" textlink="">
      <xdr:nvSpPr>
        <xdr:cNvPr id="182" name="Text Box 578"/>
        <xdr:cNvSpPr txBox="1">
          <a:spLocks noChangeArrowheads="1"/>
        </xdr:cNvSpPr>
      </xdr:nvSpPr>
      <xdr:spPr bwMode="auto">
        <a:xfrm>
          <a:off x="4048125" y="57816750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229</xdr:row>
      <xdr:rowOff>19050</xdr:rowOff>
    </xdr:from>
    <xdr:to>
      <xdr:col>13</xdr:col>
      <xdr:colOff>38100</xdr:colOff>
      <xdr:row>231</xdr:row>
      <xdr:rowOff>209550</xdr:rowOff>
    </xdr:to>
    <xdr:sp macro="" textlink="">
      <xdr:nvSpPr>
        <xdr:cNvPr id="183" name="Text Box 579"/>
        <xdr:cNvSpPr txBox="1">
          <a:spLocks noChangeArrowheads="1"/>
        </xdr:cNvSpPr>
      </xdr:nvSpPr>
      <xdr:spPr bwMode="auto">
        <a:xfrm>
          <a:off x="4048125" y="57816750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12</xdr:col>
      <xdr:colOff>0</xdr:colOff>
      <xdr:row>229</xdr:row>
      <xdr:rowOff>19050</xdr:rowOff>
    </xdr:from>
    <xdr:to>
      <xdr:col>13</xdr:col>
      <xdr:colOff>38100</xdr:colOff>
      <xdr:row>231</xdr:row>
      <xdr:rowOff>209550</xdr:rowOff>
    </xdr:to>
    <xdr:sp macro="" textlink="">
      <xdr:nvSpPr>
        <xdr:cNvPr id="184" name="Text Box 596"/>
        <xdr:cNvSpPr txBox="1">
          <a:spLocks noChangeArrowheads="1"/>
        </xdr:cNvSpPr>
      </xdr:nvSpPr>
      <xdr:spPr bwMode="auto">
        <a:xfrm>
          <a:off x="4048125" y="57816750"/>
          <a:ext cx="28575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3</xdr:col>
      <xdr:colOff>36181</xdr:colOff>
      <xdr:row>14</xdr:row>
      <xdr:rowOff>60615</xdr:rowOff>
    </xdr:from>
    <xdr:to>
      <xdr:col>3</xdr:col>
      <xdr:colOff>180197</xdr:colOff>
      <xdr:row>14</xdr:row>
      <xdr:rowOff>132623</xdr:rowOff>
    </xdr:to>
    <xdr:cxnSp macro="">
      <xdr:nvCxnSpPr>
        <xdr:cNvPr id="185" name="Straight Arrow Connector 184"/>
        <xdr:cNvCxnSpPr/>
      </xdr:nvCxnSpPr>
      <xdr:spPr>
        <a:xfrm>
          <a:off x="1179181" y="4823115"/>
          <a:ext cx="144016" cy="72008"/>
        </a:xfrm>
        <a:prstGeom prst="straightConnector1">
          <a:avLst/>
        </a:prstGeom>
        <a:ln w="381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276225</xdr:colOff>
      <xdr:row>13</xdr:row>
      <xdr:rowOff>361950</xdr:rowOff>
    </xdr:from>
    <xdr:to>
      <xdr:col>3</xdr:col>
      <xdr:colOff>72895</xdr:colOff>
      <xdr:row>14</xdr:row>
      <xdr:rowOff>84753</xdr:rowOff>
    </xdr:to>
    <xdr:sp macro="" textlink="">
      <xdr:nvSpPr>
        <xdr:cNvPr id="186" name="Freeform 185"/>
        <xdr:cNvSpPr/>
      </xdr:nvSpPr>
      <xdr:spPr>
        <a:xfrm>
          <a:off x="600075" y="4724400"/>
          <a:ext cx="615820" cy="122853"/>
        </a:xfrm>
        <a:custGeom>
          <a:avLst/>
          <a:gdLst>
            <a:gd name="connsiteX0" fmla="*/ 0 w 615820"/>
            <a:gd name="connsiteY0" fmla="*/ 122853 h 122853"/>
            <a:gd name="connsiteX1" fmla="*/ 326571 w 615820"/>
            <a:gd name="connsiteY1" fmla="*/ 1555 h 122853"/>
            <a:gd name="connsiteX2" fmla="*/ 615820 w 615820"/>
            <a:gd name="connsiteY2" fmla="*/ 113523 h 122853"/>
            <a:gd name="connsiteX3" fmla="*/ 615820 w 615820"/>
            <a:gd name="connsiteY3" fmla="*/ 113523 h 1228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15820" h="122853">
              <a:moveTo>
                <a:pt x="0" y="122853"/>
              </a:moveTo>
              <a:cubicBezTo>
                <a:pt x="111967" y="62981"/>
                <a:pt x="223934" y="3110"/>
                <a:pt x="326571" y="1555"/>
              </a:cubicBezTo>
              <a:cubicBezTo>
                <a:pt x="429208" y="0"/>
                <a:pt x="615820" y="113523"/>
                <a:pt x="615820" y="113523"/>
              </a:cubicBezTo>
              <a:lnTo>
                <a:pt x="615820" y="113523"/>
              </a:lnTo>
            </a:path>
          </a:pathLst>
        </a:cu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  <xdr:twoCellAnchor>
    <xdr:from>
      <xdr:col>2</xdr:col>
      <xdr:colOff>342900</xdr:colOff>
      <xdr:row>15</xdr:row>
      <xdr:rowOff>342900</xdr:rowOff>
    </xdr:from>
    <xdr:to>
      <xdr:col>3</xdr:col>
      <xdr:colOff>161925</xdr:colOff>
      <xdr:row>16</xdr:row>
      <xdr:rowOff>66675</xdr:rowOff>
    </xdr:to>
    <xdr:cxnSp macro="">
      <xdr:nvCxnSpPr>
        <xdr:cNvPr id="187" name="Straight Arrow Connector 186"/>
        <xdr:cNvCxnSpPr/>
      </xdr:nvCxnSpPr>
      <xdr:spPr>
        <a:xfrm flipV="1">
          <a:off x="1085850" y="5505450"/>
          <a:ext cx="219075" cy="123825"/>
        </a:xfrm>
        <a:prstGeom prst="straightConnector1">
          <a:avLst/>
        </a:prstGeom>
        <a:ln w="381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238125</xdr:colOff>
      <xdr:row>15</xdr:row>
      <xdr:rowOff>399078</xdr:rowOff>
    </xdr:from>
    <xdr:to>
      <xdr:col>3</xdr:col>
      <xdr:colOff>34795</xdr:colOff>
      <xdr:row>16</xdr:row>
      <xdr:rowOff>152400</xdr:rowOff>
    </xdr:to>
    <xdr:sp macro="" textlink="">
      <xdr:nvSpPr>
        <xdr:cNvPr id="188" name="Freeform 187"/>
        <xdr:cNvSpPr/>
      </xdr:nvSpPr>
      <xdr:spPr>
        <a:xfrm flipV="1">
          <a:off x="561975" y="5561628"/>
          <a:ext cx="615820" cy="153372"/>
        </a:xfrm>
        <a:custGeom>
          <a:avLst/>
          <a:gdLst>
            <a:gd name="connsiteX0" fmla="*/ 0 w 615820"/>
            <a:gd name="connsiteY0" fmla="*/ 122853 h 122853"/>
            <a:gd name="connsiteX1" fmla="*/ 326571 w 615820"/>
            <a:gd name="connsiteY1" fmla="*/ 1555 h 122853"/>
            <a:gd name="connsiteX2" fmla="*/ 615820 w 615820"/>
            <a:gd name="connsiteY2" fmla="*/ 113523 h 122853"/>
            <a:gd name="connsiteX3" fmla="*/ 615820 w 615820"/>
            <a:gd name="connsiteY3" fmla="*/ 113523 h 1228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15820" h="122853">
              <a:moveTo>
                <a:pt x="0" y="122853"/>
              </a:moveTo>
              <a:cubicBezTo>
                <a:pt x="111967" y="62981"/>
                <a:pt x="223934" y="3110"/>
                <a:pt x="326571" y="1555"/>
              </a:cubicBezTo>
              <a:cubicBezTo>
                <a:pt x="429208" y="0"/>
                <a:pt x="615820" y="113523"/>
                <a:pt x="615820" y="113523"/>
              </a:cubicBezTo>
              <a:lnTo>
                <a:pt x="615820" y="113523"/>
              </a:lnTo>
            </a:path>
          </a:pathLst>
        </a:cu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  <xdr:twoCellAnchor>
    <xdr:from>
      <xdr:col>16</xdr:col>
      <xdr:colOff>121906</xdr:colOff>
      <xdr:row>13</xdr:row>
      <xdr:rowOff>89190</xdr:rowOff>
    </xdr:from>
    <xdr:to>
      <xdr:col>16</xdr:col>
      <xdr:colOff>265922</xdr:colOff>
      <xdr:row>13</xdr:row>
      <xdr:rowOff>161198</xdr:rowOff>
    </xdr:to>
    <xdr:cxnSp macro="">
      <xdr:nvCxnSpPr>
        <xdr:cNvPr id="191" name="Straight Arrow Connector 190"/>
        <xdr:cNvCxnSpPr/>
      </xdr:nvCxnSpPr>
      <xdr:spPr>
        <a:xfrm>
          <a:off x="5227306" y="4451640"/>
          <a:ext cx="144016" cy="72008"/>
        </a:xfrm>
        <a:prstGeom prst="straightConnector1">
          <a:avLst/>
        </a:prstGeom>
        <a:ln w="381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</xdr:colOff>
      <xdr:row>12</xdr:row>
      <xdr:rowOff>390525</xdr:rowOff>
    </xdr:from>
    <xdr:to>
      <xdr:col>16</xdr:col>
      <xdr:colOff>158620</xdr:colOff>
      <xdr:row>13</xdr:row>
      <xdr:rowOff>113328</xdr:rowOff>
    </xdr:to>
    <xdr:sp macro="" textlink="">
      <xdr:nvSpPr>
        <xdr:cNvPr id="192" name="Freeform 191"/>
        <xdr:cNvSpPr/>
      </xdr:nvSpPr>
      <xdr:spPr>
        <a:xfrm>
          <a:off x="4648200" y="4352925"/>
          <a:ext cx="615820" cy="122853"/>
        </a:xfrm>
        <a:custGeom>
          <a:avLst/>
          <a:gdLst>
            <a:gd name="connsiteX0" fmla="*/ 0 w 615820"/>
            <a:gd name="connsiteY0" fmla="*/ 122853 h 122853"/>
            <a:gd name="connsiteX1" fmla="*/ 326571 w 615820"/>
            <a:gd name="connsiteY1" fmla="*/ 1555 h 122853"/>
            <a:gd name="connsiteX2" fmla="*/ 615820 w 615820"/>
            <a:gd name="connsiteY2" fmla="*/ 113523 h 122853"/>
            <a:gd name="connsiteX3" fmla="*/ 615820 w 615820"/>
            <a:gd name="connsiteY3" fmla="*/ 113523 h 1228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15820" h="122853">
              <a:moveTo>
                <a:pt x="0" y="122853"/>
              </a:moveTo>
              <a:cubicBezTo>
                <a:pt x="111967" y="62981"/>
                <a:pt x="223934" y="3110"/>
                <a:pt x="326571" y="1555"/>
              </a:cubicBezTo>
              <a:cubicBezTo>
                <a:pt x="429208" y="0"/>
                <a:pt x="615820" y="113523"/>
                <a:pt x="615820" y="113523"/>
              </a:cubicBezTo>
              <a:lnTo>
                <a:pt x="615820" y="113523"/>
              </a:lnTo>
            </a:path>
          </a:pathLst>
        </a:cu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  <xdr:twoCellAnchor>
    <xdr:from>
      <xdr:col>16</xdr:col>
      <xdr:colOff>9525</xdr:colOff>
      <xdr:row>15</xdr:row>
      <xdr:rowOff>228600</xdr:rowOff>
    </xdr:from>
    <xdr:to>
      <xdr:col>16</xdr:col>
      <xdr:colOff>228600</xdr:colOff>
      <xdr:row>15</xdr:row>
      <xdr:rowOff>352425</xdr:rowOff>
    </xdr:to>
    <xdr:cxnSp macro="">
      <xdr:nvCxnSpPr>
        <xdr:cNvPr id="193" name="Straight Arrow Connector 192"/>
        <xdr:cNvCxnSpPr/>
      </xdr:nvCxnSpPr>
      <xdr:spPr>
        <a:xfrm flipV="1">
          <a:off x="5114925" y="5391150"/>
          <a:ext cx="219075" cy="123825"/>
        </a:xfrm>
        <a:prstGeom prst="straightConnector1">
          <a:avLst/>
        </a:prstGeom>
        <a:ln w="381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15</xdr:row>
      <xdr:rowOff>284778</xdr:rowOff>
    </xdr:from>
    <xdr:to>
      <xdr:col>16</xdr:col>
      <xdr:colOff>101470</xdr:colOff>
      <xdr:row>16</xdr:row>
      <xdr:rowOff>38100</xdr:rowOff>
    </xdr:to>
    <xdr:sp macro="" textlink="">
      <xdr:nvSpPr>
        <xdr:cNvPr id="194" name="Freeform 193"/>
        <xdr:cNvSpPr/>
      </xdr:nvSpPr>
      <xdr:spPr>
        <a:xfrm flipV="1">
          <a:off x="4591050" y="5447328"/>
          <a:ext cx="615820" cy="153372"/>
        </a:xfrm>
        <a:custGeom>
          <a:avLst/>
          <a:gdLst>
            <a:gd name="connsiteX0" fmla="*/ 0 w 615820"/>
            <a:gd name="connsiteY0" fmla="*/ 122853 h 122853"/>
            <a:gd name="connsiteX1" fmla="*/ 326571 w 615820"/>
            <a:gd name="connsiteY1" fmla="*/ 1555 h 122853"/>
            <a:gd name="connsiteX2" fmla="*/ 615820 w 615820"/>
            <a:gd name="connsiteY2" fmla="*/ 113523 h 122853"/>
            <a:gd name="connsiteX3" fmla="*/ 615820 w 615820"/>
            <a:gd name="connsiteY3" fmla="*/ 113523 h 1228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15820" h="122853">
              <a:moveTo>
                <a:pt x="0" y="122853"/>
              </a:moveTo>
              <a:cubicBezTo>
                <a:pt x="111967" y="62981"/>
                <a:pt x="223934" y="3110"/>
                <a:pt x="326571" y="1555"/>
              </a:cubicBezTo>
              <a:cubicBezTo>
                <a:pt x="429208" y="0"/>
                <a:pt x="615820" y="113523"/>
                <a:pt x="615820" y="113523"/>
              </a:cubicBezTo>
              <a:lnTo>
                <a:pt x="615820" y="113523"/>
              </a:lnTo>
            </a:path>
          </a:pathLst>
        </a:cu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GB"/>
        </a:p>
      </xdr:txBody>
    </xdr:sp>
    <xdr:clientData/>
  </xdr:twoCellAnchor>
  <xdr:twoCellAnchor>
    <xdr:from>
      <xdr:col>0</xdr:col>
      <xdr:colOff>285749</xdr:colOff>
      <xdr:row>26</xdr:row>
      <xdr:rowOff>200025</xdr:rowOff>
    </xdr:from>
    <xdr:to>
      <xdr:col>3</xdr:col>
      <xdr:colOff>323850</xdr:colOff>
      <xdr:row>27</xdr:row>
      <xdr:rowOff>257175</xdr:rowOff>
    </xdr:to>
    <xdr:sp macro="" textlink="">
      <xdr:nvSpPr>
        <xdr:cNvPr id="195" name="TextBox 194"/>
        <xdr:cNvSpPr txBox="1"/>
      </xdr:nvSpPr>
      <xdr:spPr>
        <a:xfrm>
          <a:off x="285749" y="8658225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1</xdr:col>
      <xdr:colOff>28574</xdr:colOff>
      <xdr:row>33</xdr:row>
      <xdr:rowOff>114300</xdr:rowOff>
    </xdr:from>
    <xdr:to>
      <xdr:col>4</xdr:col>
      <xdr:colOff>57150</xdr:colOff>
      <xdr:row>34</xdr:row>
      <xdr:rowOff>161925</xdr:rowOff>
    </xdr:to>
    <xdr:sp macro="" textlink="">
      <xdr:nvSpPr>
        <xdr:cNvPr id="196" name="TextBox 195"/>
        <xdr:cNvSpPr txBox="1"/>
      </xdr:nvSpPr>
      <xdr:spPr>
        <a:xfrm>
          <a:off x="352424" y="10315575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0</xdr:col>
      <xdr:colOff>304800</xdr:colOff>
      <xdr:row>40</xdr:row>
      <xdr:rowOff>123825</xdr:rowOff>
    </xdr:from>
    <xdr:to>
      <xdr:col>4</xdr:col>
      <xdr:colOff>9526</xdr:colOff>
      <xdr:row>41</xdr:row>
      <xdr:rowOff>171450</xdr:rowOff>
    </xdr:to>
    <xdr:sp macro="" textlink="">
      <xdr:nvSpPr>
        <xdr:cNvPr id="197" name="TextBox 196"/>
        <xdr:cNvSpPr txBox="1"/>
      </xdr:nvSpPr>
      <xdr:spPr>
        <a:xfrm>
          <a:off x="304800" y="11896725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1</xdr:col>
      <xdr:colOff>0</xdr:colOff>
      <xdr:row>48</xdr:row>
      <xdr:rowOff>0</xdr:rowOff>
    </xdr:from>
    <xdr:to>
      <xdr:col>4</xdr:col>
      <xdr:colOff>28576</xdr:colOff>
      <xdr:row>48</xdr:row>
      <xdr:rowOff>276225</xdr:rowOff>
    </xdr:to>
    <xdr:sp macro="" textlink="">
      <xdr:nvSpPr>
        <xdr:cNvPr id="198" name="TextBox 197"/>
        <xdr:cNvSpPr txBox="1"/>
      </xdr:nvSpPr>
      <xdr:spPr>
        <a:xfrm>
          <a:off x="323850" y="13563600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1</xdr:col>
      <xdr:colOff>0</xdr:colOff>
      <xdr:row>54</xdr:row>
      <xdr:rowOff>123825</xdr:rowOff>
    </xdr:from>
    <xdr:to>
      <xdr:col>4</xdr:col>
      <xdr:colOff>28576</xdr:colOff>
      <xdr:row>55</xdr:row>
      <xdr:rowOff>171450</xdr:rowOff>
    </xdr:to>
    <xdr:sp macro="" textlink="">
      <xdr:nvSpPr>
        <xdr:cNvPr id="199" name="TextBox 198"/>
        <xdr:cNvSpPr txBox="1"/>
      </xdr:nvSpPr>
      <xdr:spPr>
        <a:xfrm>
          <a:off x="323850" y="15211425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1</xdr:col>
      <xdr:colOff>0</xdr:colOff>
      <xdr:row>61</xdr:row>
      <xdr:rowOff>152400</xdr:rowOff>
    </xdr:from>
    <xdr:to>
      <xdr:col>4</xdr:col>
      <xdr:colOff>28576</xdr:colOff>
      <xdr:row>62</xdr:row>
      <xdr:rowOff>200025</xdr:rowOff>
    </xdr:to>
    <xdr:sp macro="" textlink="">
      <xdr:nvSpPr>
        <xdr:cNvPr id="200" name="TextBox 199"/>
        <xdr:cNvSpPr txBox="1"/>
      </xdr:nvSpPr>
      <xdr:spPr>
        <a:xfrm>
          <a:off x="323850" y="16811625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1</xdr:col>
      <xdr:colOff>0</xdr:colOff>
      <xdr:row>68</xdr:row>
      <xdr:rowOff>133350</xdr:rowOff>
    </xdr:from>
    <xdr:to>
      <xdr:col>4</xdr:col>
      <xdr:colOff>28576</xdr:colOff>
      <xdr:row>69</xdr:row>
      <xdr:rowOff>180975</xdr:rowOff>
    </xdr:to>
    <xdr:sp macro="" textlink="">
      <xdr:nvSpPr>
        <xdr:cNvPr id="201" name="TextBox 200"/>
        <xdr:cNvSpPr txBox="1"/>
      </xdr:nvSpPr>
      <xdr:spPr>
        <a:xfrm>
          <a:off x="323850" y="18364200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1</xdr:col>
      <xdr:colOff>0</xdr:colOff>
      <xdr:row>75</xdr:row>
      <xdr:rowOff>133350</xdr:rowOff>
    </xdr:from>
    <xdr:to>
      <xdr:col>4</xdr:col>
      <xdr:colOff>28576</xdr:colOff>
      <xdr:row>76</xdr:row>
      <xdr:rowOff>180975</xdr:rowOff>
    </xdr:to>
    <xdr:sp macro="" textlink="">
      <xdr:nvSpPr>
        <xdr:cNvPr id="202" name="TextBox 201"/>
        <xdr:cNvSpPr txBox="1"/>
      </xdr:nvSpPr>
      <xdr:spPr>
        <a:xfrm>
          <a:off x="323850" y="19935825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1</xdr:col>
      <xdr:colOff>0</xdr:colOff>
      <xdr:row>112</xdr:row>
      <xdr:rowOff>0</xdr:rowOff>
    </xdr:from>
    <xdr:to>
      <xdr:col>4</xdr:col>
      <xdr:colOff>28576</xdr:colOff>
      <xdr:row>113</xdr:row>
      <xdr:rowOff>47625</xdr:rowOff>
    </xdr:to>
    <xdr:sp macro="" textlink="">
      <xdr:nvSpPr>
        <xdr:cNvPr id="203" name="TextBox 202"/>
        <xdr:cNvSpPr txBox="1"/>
      </xdr:nvSpPr>
      <xdr:spPr>
        <a:xfrm>
          <a:off x="323850" y="28270200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1</xdr:col>
      <xdr:colOff>0</xdr:colOff>
      <xdr:row>120</xdr:row>
      <xdr:rowOff>0</xdr:rowOff>
    </xdr:from>
    <xdr:to>
      <xdr:col>4</xdr:col>
      <xdr:colOff>28576</xdr:colOff>
      <xdr:row>121</xdr:row>
      <xdr:rowOff>104775</xdr:rowOff>
    </xdr:to>
    <xdr:sp macro="" textlink="">
      <xdr:nvSpPr>
        <xdr:cNvPr id="204" name="TextBox 203"/>
        <xdr:cNvSpPr txBox="1"/>
      </xdr:nvSpPr>
      <xdr:spPr>
        <a:xfrm>
          <a:off x="323850" y="29841825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5</xdr:col>
      <xdr:colOff>333375</xdr:colOff>
      <xdr:row>148</xdr:row>
      <xdr:rowOff>95250</xdr:rowOff>
    </xdr:from>
    <xdr:to>
      <xdr:col>9</xdr:col>
      <xdr:colOff>200026</xdr:colOff>
      <xdr:row>149</xdr:row>
      <xdr:rowOff>190500</xdr:rowOff>
    </xdr:to>
    <xdr:sp macro="" textlink="">
      <xdr:nvSpPr>
        <xdr:cNvPr id="205" name="TextBox 204"/>
        <xdr:cNvSpPr txBox="1"/>
      </xdr:nvSpPr>
      <xdr:spPr>
        <a:xfrm>
          <a:off x="2143125" y="35909250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5</xdr:col>
      <xdr:colOff>200025</xdr:colOff>
      <xdr:row>156</xdr:row>
      <xdr:rowOff>66675</xdr:rowOff>
    </xdr:from>
    <xdr:to>
      <xdr:col>9</xdr:col>
      <xdr:colOff>66676</xdr:colOff>
      <xdr:row>157</xdr:row>
      <xdr:rowOff>171450</xdr:rowOff>
    </xdr:to>
    <xdr:sp macro="" textlink="">
      <xdr:nvSpPr>
        <xdr:cNvPr id="206" name="TextBox 205"/>
        <xdr:cNvSpPr txBox="1"/>
      </xdr:nvSpPr>
      <xdr:spPr>
        <a:xfrm>
          <a:off x="2009775" y="37490400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5</xdr:col>
      <xdr:colOff>276225</xdr:colOff>
      <xdr:row>170</xdr:row>
      <xdr:rowOff>85725</xdr:rowOff>
    </xdr:from>
    <xdr:to>
      <xdr:col>9</xdr:col>
      <xdr:colOff>142876</xdr:colOff>
      <xdr:row>171</xdr:row>
      <xdr:rowOff>180975</xdr:rowOff>
    </xdr:to>
    <xdr:sp macro="" textlink="">
      <xdr:nvSpPr>
        <xdr:cNvPr id="207" name="TextBox 206"/>
        <xdr:cNvSpPr txBox="1"/>
      </xdr:nvSpPr>
      <xdr:spPr>
        <a:xfrm>
          <a:off x="2085975" y="40119300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5</xdr:col>
      <xdr:colOff>285750</xdr:colOff>
      <xdr:row>186</xdr:row>
      <xdr:rowOff>85725</xdr:rowOff>
    </xdr:from>
    <xdr:to>
      <xdr:col>9</xdr:col>
      <xdr:colOff>152401</xdr:colOff>
      <xdr:row>187</xdr:row>
      <xdr:rowOff>190500</xdr:rowOff>
    </xdr:to>
    <xdr:sp macro="" textlink="">
      <xdr:nvSpPr>
        <xdr:cNvPr id="208" name="TextBox 207"/>
        <xdr:cNvSpPr txBox="1"/>
      </xdr:nvSpPr>
      <xdr:spPr>
        <a:xfrm>
          <a:off x="2095500" y="43329225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5</xdr:col>
      <xdr:colOff>238125</xdr:colOff>
      <xdr:row>202</xdr:row>
      <xdr:rowOff>47625</xdr:rowOff>
    </xdr:from>
    <xdr:to>
      <xdr:col>9</xdr:col>
      <xdr:colOff>104776</xdr:colOff>
      <xdr:row>203</xdr:row>
      <xdr:rowOff>152400</xdr:rowOff>
    </xdr:to>
    <xdr:sp macro="" textlink="">
      <xdr:nvSpPr>
        <xdr:cNvPr id="209" name="TextBox 208"/>
        <xdr:cNvSpPr txBox="1"/>
      </xdr:nvSpPr>
      <xdr:spPr>
        <a:xfrm>
          <a:off x="2047875" y="46491525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5</xdr:col>
      <xdr:colOff>200025</xdr:colOff>
      <xdr:row>210</xdr:row>
      <xdr:rowOff>38100</xdr:rowOff>
    </xdr:from>
    <xdr:to>
      <xdr:col>9</xdr:col>
      <xdr:colOff>66676</xdr:colOff>
      <xdr:row>211</xdr:row>
      <xdr:rowOff>142875</xdr:rowOff>
    </xdr:to>
    <xdr:sp macro="" textlink="">
      <xdr:nvSpPr>
        <xdr:cNvPr id="210" name="TextBox 209"/>
        <xdr:cNvSpPr txBox="1"/>
      </xdr:nvSpPr>
      <xdr:spPr>
        <a:xfrm>
          <a:off x="2009775" y="48082200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6</xdr:col>
      <xdr:colOff>304800</xdr:colOff>
      <xdr:row>234</xdr:row>
      <xdr:rowOff>28575</xdr:rowOff>
    </xdr:from>
    <xdr:to>
      <xdr:col>10</xdr:col>
      <xdr:colOff>238126</xdr:colOff>
      <xdr:row>235</xdr:row>
      <xdr:rowOff>152400</xdr:rowOff>
    </xdr:to>
    <xdr:sp macro="" textlink="">
      <xdr:nvSpPr>
        <xdr:cNvPr id="211" name="TextBox 210"/>
        <xdr:cNvSpPr txBox="1"/>
      </xdr:nvSpPr>
      <xdr:spPr>
        <a:xfrm>
          <a:off x="2495550" y="53387625"/>
          <a:ext cx="1181101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6</xdr:col>
      <xdr:colOff>219075</xdr:colOff>
      <xdr:row>241</xdr:row>
      <xdr:rowOff>190500</xdr:rowOff>
    </xdr:from>
    <xdr:to>
      <xdr:col>10</xdr:col>
      <xdr:colOff>152401</xdr:colOff>
      <xdr:row>242</xdr:row>
      <xdr:rowOff>180975</xdr:rowOff>
    </xdr:to>
    <xdr:sp macro="" textlink="">
      <xdr:nvSpPr>
        <xdr:cNvPr id="212" name="TextBox 211"/>
        <xdr:cNvSpPr txBox="1"/>
      </xdr:nvSpPr>
      <xdr:spPr>
        <a:xfrm>
          <a:off x="2409825" y="54835425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6</xdr:col>
      <xdr:colOff>276225</xdr:colOff>
      <xdr:row>248</xdr:row>
      <xdr:rowOff>161925</xdr:rowOff>
    </xdr:from>
    <xdr:to>
      <xdr:col>10</xdr:col>
      <xdr:colOff>209551</xdr:colOff>
      <xdr:row>249</xdr:row>
      <xdr:rowOff>152400</xdr:rowOff>
    </xdr:to>
    <xdr:sp macro="" textlink="">
      <xdr:nvSpPr>
        <xdr:cNvPr id="213" name="TextBox 212"/>
        <xdr:cNvSpPr txBox="1"/>
      </xdr:nvSpPr>
      <xdr:spPr>
        <a:xfrm>
          <a:off x="2466975" y="56092725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7</xdr:col>
      <xdr:colOff>0</xdr:colOff>
      <xdr:row>255</xdr:row>
      <xdr:rowOff>190499</xdr:rowOff>
    </xdr:from>
    <xdr:to>
      <xdr:col>10</xdr:col>
      <xdr:colOff>285751</xdr:colOff>
      <xdr:row>256</xdr:row>
      <xdr:rowOff>219074</xdr:rowOff>
    </xdr:to>
    <xdr:sp macro="" textlink="">
      <xdr:nvSpPr>
        <xdr:cNvPr id="214" name="TextBox 213"/>
        <xdr:cNvSpPr txBox="1"/>
      </xdr:nvSpPr>
      <xdr:spPr>
        <a:xfrm>
          <a:off x="2543175" y="57407174"/>
          <a:ext cx="1181101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  <xdr:twoCellAnchor>
    <xdr:from>
      <xdr:col>7</xdr:col>
      <xdr:colOff>0</xdr:colOff>
      <xdr:row>262</xdr:row>
      <xdr:rowOff>190500</xdr:rowOff>
    </xdr:from>
    <xdr:to>
      <xdr:col>10</xdr:col>
      <xdr:colOff>285751</xdr:colOff>
      <xdr:row>263</xdr:row>
      <xdr:rowOff>180975</xdr:rowOff>
    </xdr:to>
    <xdr:sp macro="" textlink="">
      <xdr:nvSpPr>
        <xdr:cNvPr id="215" name="TextBox 214"/>
        <xdr:cNvSpPr txBox="1"/>
      </xdr:nvSpPr>
      <xdr:spPr>
        <a:xfrm>
          <a:off x="2543175" y="58693050"/>
          <a:ext cx="118110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l-GR" sz="1100"/>
            <a:t>Απλοποίησε</a:t>
          </a:r>
          <a:endParaRPr lang="en-GB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13</xdr:row>
      <xdr:rowOff>47625</xdr:rowOff>
    </xdr:from>
    <xdr:to>
      <xdr:col>4</xdr:col>
      <xdr:colOff>333375</xdr:colOff>
      <xdr:row>14</xdr:row>
      <xdr:rowOff>495300</xdr:rowOff>
    </xdr:to>
    <xdr:sp macro="" textlink="">
      <xdr:nvSpPr>
        <xdr:cNvPr id="36888" name="Text Box 24"/>
        <xdr:cNvSpPr txBox="1">
          <a:spLocks noChangeArrowheads="1"/>
        </xdr:cNvSpPr>
      </xdr:nvSpPr>
      <xdr:spPr bwMode="auto">
        <a:xfrm>
          <a:off x="228600" y="3876675"/>
          <a:ext cx="13430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1 ακέραια μονάδα</a:t>
          </a:r>
        </a:p>
      </xdr:txBody>
    </xdr:sp>
    <xdr:clientData/>
  </xdr:twoCellAnchor>
  <xdr:twoCellAnchor>
    <xdr:from>
      <xdr:col>0</xdr:col>
      <xdr:colOff>152400</xdr:colOff>
      <xdr:row>0</xdr:row>
      <xdr:rowOff>161925</xdr:rowOff>
    </xdr:from>
    <xdr:to>
      <xdr:col>14</xdr:col>
      <xdr:colOff>76200</xdr:colOff>
      <xdr:row>0</xdr:row>
      <xdr:rowOff>685800</xdr:rowOff>
    </xdr:to>
    <xdr:sp macro="" textlink="">
      <xdr:nvSpPr>
        <xdr:cNvPr id="36865" name="WordArt 1"/>
        <xdr:cNvSpPr>
          <a:spLocks noChangeArrowheads="1" noChangeShapeType="1" noTextEdit="1"/>
        </xdr:cNvSpPr>
      </xdr:nvSpPr>
      <xdr:spPr bwMode="auto">
        <a:xfrm>
          <a:off x="152400" y="161925"/>
          <a:ext cx="4581525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Πολλαπλασιασμός κλασμάτων με σχήματα.</a:t>
          </a:r>
          <a:endParaRPr lang="en-GB" sz="3600" b="1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209550</xdr:colOff>
      <xdr:row>0</xdr:row>
      <xdr:rowOff>114300</xdr:rowOff>
    </xdr:from>
    <xdr:to>
      <xdr:col>21</xdr:col>
      <xdr:colOff>133350</xdr:colOff>
      <xdr:row>0</xdr:row>
      <xdr:rowOff>552450</xdr:rowOff>
    </xdr:to>
    <xdr:sp macro="" textlink="">
      <xdr:nvSpPr>
        <xdr:cNvPr id="36866" name="AutoShape 2" descr="Water droplets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867275" y="114300"/>
          <a:ext cx="2324100" cy="438150"/>
        </a:xfrm>
        <a:prstGeom prst="ellipseRibbon2">
          <a:avLst>
            <a:gd name="adj1" fmla="val 25000"/>
            <a:gd name="adj2" fmla="val 50000"/>
            <a:gd name="adj3" fmla="val 12500"/>
          </a:avLst>
        </a:prstGeom>
        <a:blipFill dpi="0" rotWithShape="0">
          <a:blip xmlns:r="http://schemas.openxmlformats.org/officeDocument/2006/relationships" r:embed="rId2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9</xdr:col>
      <xdr:colOff>66675</xdr:colOff>
      <xdr:row>21</xdr:row>
      <xdr:rowOff>19050</xdr:rowOff>
    </xdr:from>
    <xdr:to>
      <xdr:col>9</xdr:col>
      <xdr:colOff>314325</xdr:colOff>
      <xdr:row>22</xdr:row>
      <xdr:rowOff>228600</xdr:rowOff>
    </xdr:to>
    <xdr:sp macro="" textlink="">
      <xdr:nvSpPr>
        <xdr:cNvPr id="36867" name="Text Box 3"/>
        <xdr:cNvSpPr txBox="1">
          <a:spLocks noChangeArrowheads="1"/>
        </xdr:cNvSpPr>
      </xdr:nvSpPr>
      <xdr:spPr bwMode="auto">
        <a:xfrm>
          <a:off x="2990850" y="676275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47625</xdr:colOff>
      <xdr:row>21</xdr:row>
      <xdr:rowOff>66675</xdr:rowOff>
    </xdr:from>
    <xdr:to>
      <xdr:col>7</xdr:col>
      <xdr:colOff>371475</xdr:colOff>
      <xdr:row>22</xdr:row>
      <xdr:rowOff>276225</xdr:rowOff>
    </xdr:to>
    <xdr:sp macro="" textlink="">
      <xdr:nvSpPr>
        <xdr:cNvPr id="36868" name="Text Box 4"/>
        <xdr:cNvSpPr txBox="1">
          <a:spLocks noChangeArrowheads="1"/>
        </xdr:cNvSpPr>
      </xdr:nvSpPr>
      <xdr:spPr bwMode="auto">
        <a:xfrm>
          <a:off x="2343150" y="6810375"/>
          <a:ext cx="295275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18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6</xdr:col>
      <xdr:colOff>314325</xdr:colOff>
      <xdr:row>5</xdr:row>
      <xdr:rowOff>161925</xdr:rowOff>
    </xdr:from>
    <xdr:to>
      <xdr:col>7</xdr:col>
      <xdr:colOff>142875</xdr:colOff>
      <xdr:row>7</xdr:row>
      <xdr:rowOff>114300</xdr:rowOff>
    </xdr:to>
    <xdr:sp macro="" textlink="">
      <xdr:nvSpPr>
        <xdr:cNvPr id="36872" name="Text Box 8"/>
        <xdr:cNvSpPr txBox="1">
          <a:spLocks noChangeArrowheads="1"/>
        </xdr:cNvSpPr>
      </xdr:nvSpPr>
      <xdr:spPr bwMode="auto">
        <a:xfrm>
          <a:off x="2257425" y="1971675"/>
          <a:ext cx="180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8</xdr:col>
      <xdr:colOff>57150</xdr:colOff>
      <xdr:row>5</xdr:row>
      <xdr:rowOff>171450</xdr:rowOff>
    </xdr:from>
    <xdr:to>
      <xdr:col>8</xdr:col>
      <xdr:colOff>266700</xdr:colOff>
      <xdr:row>7</xdr:row>
      <xdr:rowOff>152400</xdr:rowOff>
    </xdr:to>
    <xdr:sp macro="" textlink="">
      <xdr:nvSpPr>
        <xdr:cNvPr id="36873" name="Text Box 9"/>
        <xdr:cNvSpPr txBox="1">
          <a:spLocks noChangeArrowheads="1"/>
        </xdr:cNvSpPr>
      </xdr:nvSpPr>
      <xdr:spPr bwMode="auto">
        <a:xfrm>
          <a:off x="2695575" y="1981200"/>
          <a:ext cx="2095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7</xdr:col>
      <xdr:colOff>161925</xdr:colOff>
      <xdr:row>5</xdr:row>
      <xdr:rowOff>161925</xdr:rowOff>
    </xdr:from>
    <xdr:to>
      <xdr:col>8</xdr:col>
      <xdr:colOff>19050</xdr:colOff>
      <xdr:row>7</xdr:row>
      <xdr:rowOff>76200</xdr:rowOff>
    </xdr:to>
    <xdr:sp macro="" textlink="">
      <xdr:nvSpPr>
        <xdr:cNvPr id="36874" name="Text Box 10"/>
        <xdr:cNvSpPr txBox="1">
          <a:spLocks noChangeArrowheads="1"/>
        </xdr:cNvSpPr>
      </xdr:nvSpPr>
      <xdr:spPr bwMode="auto">
        <a:xfrm>
          <a:off x="2457450" y="1971675"/>
          <a:ext cx="2000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219075</xdr:colOff>
      <xdr:row>7</xdr:row>
      <xdr:rowOff>152400</xdr:rowOff>
    </xdr:from>
    <xdr:to>
      <xdr:col>5</xdr:col>
      <xdr:colOff>57150</xdr:colOff>
      <xdr:row>9</xdr:row>
      <xdr:rowOff>142875</xdr:rowOff>
    </xdr:to>
    <xdr:sp macro="" textlink="">
      <xdr:nvSpPr>
        <xdr:cNvPr id="36875" name="Text Box 11"/>
        <xdr:cNvSpPr txBox="1">
          <a:spLocks noChangeArrowheads="1"/>
        </xdr:cNvSpPr>
      </xdr:nvSpPr>
      <xdr:spPr bwMode="auto">
        <a:xfrm>
          <a:off x="1457325" y="2476500"/>
          <a:ext cx="1905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6</xdr:col>
      <xdr:colOff>76200</xdr:colOff>
      <xdr:row>7</xdr:row>
      <xdr:rowOff>152400</xdr:rowOff>
    </xdr:from>
    <xdr:to>
      <xdr:col>6</xdr:col>
      <xdr:colOff>257175</xdr:colOff>
      <xdr:row>9</xdr:row>
      <xdr:rowOff>142875</xdr:rowOff>
    </xdr:to>
    <xdr:sp macro="" textlink="">
      <xdr:nvSpPr>
        <xdr:cNvPr id="36876" name="Text Box 12"/>
        <xdr:cNvSpPr txBox="1">
          <a:spLocks noChangeArrowheads="1"/>
        </xdr:cNvSpPr>
      </xdr:nvSpPr>
      <xdr:spPr bwMode="auto">
        <a:xfrm>
          <a:off x="2019300" y="2476500"/>
          <a:ext cx="1809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11</xdr:col>
      <xdr:colOff>104775</xdr:colOff>
      <xdr:row>15</xdr:row>
      <xdr:rowOff>171450</xdr:rowOff>
    </xdr:from>
    <xdr:to>
      <xdr:col>11</xdr:col>
      <xdr:colOff>304800</xdr:colOff>
      <xdr:row>17</xdr:row>
      <xdr:rowOff>123825</xdr:rowOff>
    </xdr:to>
    <xdr:sp macro="" textlink="">
      <xdr:nvSpPr>
        <xdr:cNvPr id="36881" name="Text Box 17"/>
        <xdr:cNvSpPr txBox="1">
          <a:spLocks noChangeArrowheads="1"/>
        </xdr:cNvSpPr>
      </xdr:nvSpPr>
      <xdr:spPr bwMode="auto">
        <a:xfrm>
          <a:off x="3705225" y="5105400"/>
          <a:ext cx="200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15</xdr:col>
      <xdr:colOff>257175</xdr:colOff>
      <xdr:row>16</xdr:row>
      <xdr:rowOff>257175</xdr:rowOff>
    </xdr:from>
    <xdr:to>
      <xdr:col>16</xdr:col>
      <xdr:colOff>66675</xdr:colOff>
      <xdr:row>18</xdr:row>
      <xdr:rowOff>171450</xdr:rowOff>
    </xdr:to>
    <xdr:sp macro="" textlink="">
      <xdr:nvSpPr>
        <xdr:cNvPr id="36886" name="Text Box 22"/>
        <xdr:cNvSpPr txBox="1">
          <a:spLocks noChangeArrowheads="1"/>
        </xdr:cNvSpPr>
      </xdr:nvSpPr>
      <xdr:spPr bwMode="auto">
        <a:xfrm>
          <a:off x="5267325" y="5457825"/>
          <a:ext cx="1619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10</xdr:col>
      <xdr:colOff>95250</xdr:colOff>
      <xdr:row>18</xdr:row>
      <xdr:rowOff>0</xdr:rowOff>
    </xdr:from>
    <xdr:to>
      <xdr:col>10</xdr:col>
      <xdr:colOff>257175</xdr:colOff>
      <xdr:row>19</xdr:row>
      <xdr:rowOff>104775</xdr:rowOff>
    </xdr:to>
    <xdr:sp macro="" textlink="">
      <xdr:nvSpPr>
        <xdr:cNvPr id="36887" name="Text Box 23"/>
        <xdr:cNvSpPr txBox="1">
          <a:spLocks noChangeArrowheads="1"/>
        </xdr:cNvSpPr>
      </xdr:nvSpPr>
      <xdr:spPr bwMode="auto">
        <a:xfrm>
          <a:off x="3343275" y="5800725"/>
          <a:ext cx="161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6</xdr:col>
      <xdr:colOff>38100</xdr:colOff>
      <xdr:row>19</xdr:row>
      <xdr:rowOff>9525</xdr:rowOff>
    </xdr:from>
    <xdr:to>
      <xdr:col>6</xdr:col>
      <xdr:colOff>219075</xdr:colOff>
      <xdr:row>20</xdr:row>
      <xdr:rowOff>104775</xdr:rowOff>
    </xdr:to>
    <xdr:sp macro="" textlink="">
      <xdr:nvSpPr>
        <xdr:cNvPr id="36889" name="Text Box 25"/>
        <xdr:cNvSpPr txBox="1">
          <a:spLocks noChangeArrowheads="1"/>
        </xdr:cNvSpPr>
      </xdr:nvSpPr>
      <xdr:spPr bwMode="auto">
        <a:xfrm>
          <a:off x="1981200" y="6191250"/>
          <a:ext cx="1809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  <a:r>
            <a:rPr lang="en-GB" sz="12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5</xdr:col>
      <xdr:colOff>28575</xdr:colOff>
      <xdr:row>12</xdr:row>
      <xdr:rowOff>228600</xdr:rowOff>
    </xdr:from>
    <xdr:to>
      <xdr:col>7</xdr:col>
      <xdr:colOff>180975</xdr:colOff>
      <xdr:row>16</xdr:row>
      <xdr:rowOff>9525</xdr:rowOff>
    </xdr:to>
    <xdr:pic>
      <xdr:nvPicPr>
        <xdr:cNvPr id="278813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0" y="3790950"/>
          <a:ext cx="8572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76200</xdr:colOff>
      <xdr:row>12</xdr:row>
      <xdr:rowOff>257175</xdr:rowOff>
    </xdr:from>
    <xdr:to>
      <xdr:col>10</xdr:col>
      <xdr:colOff>133350</xdr:colOff>
      <xdr:row>14</xdr:row>
      <xdr:rowOff>276225</xdr:rowOff>
    </xdr:to>
    <xdr:sp macro="" textlink="">
      <xdr:nvSpPr>
        <xdr:cNvPr id="36891" name="AutoShape 27"/>
        <xdr:cNvSpPr>
          <a:spLocks noChangeArrowheads="1"/>
        </xdr:cNvSpPr>
      </xdr:nvSpPr>
      <xdr:spPr bwMode="auto">
        <a:xfrm>
          <a:off x="2371725" y="3819525"/>
          <a:ext cx="1009650" cy="838200"/>
        </a:xfrm>
        <a:prstGeom prst="wedgeRectCallout">
          <a:avLst>
            <a:gd name="adj1" fmla="val -75472"/>
            <a:gd name="adj2" fmla="val 0"/>
          </a:avLst>
        </a:prstGeom>
        <a:solidFill>
          <a:srgbClr val="00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Εμείς έχουμε μόνο το 1/2 (πχ το μπλε μέρος)</a:t>
          </a:r>
        </a:p>
      </xdr:txBody>
    </xdr:sp>
    <xdr:clientData/>
  </xdr:twoCellAnchor>
  <xdr:twoCellAnchor>
    <xdr:from>
      <xdr:col>14</xdr:col>
      <xdr:colOff>38100</xdr:colOff>
      <xdr:row>16</xdr:row>
      <xdr:rowOff>247650</xdr:rowOff>
    </xdr:from>
    <xdr:to>
      <xdr:col>14</xdr:col>
      <xdr:colOff>238125</xdr:colOff>
      <xdr:row>18</xdr:row>
      <xdr:rowOff>133350</xdr:rowOff>
    </xdr:to>
    <xdr:sp macro="" textlink="">
      <xdr:nvSpPr>
        <xdr:cNvPr id="36894" name="Text Box 30"/>
        <xdr:cNvSpPr txBox="1">
          <a:spLocks noChangeArrowheads="1"/>
        </xdr:cNvSpPr>
      </xdr:nvSpPr>
      <xdr:spPr bwMode="auto">
        <a:xfrm>
          <a:off x="4695825" y="5448300"/>
          <a:ext cx="200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8</xdr:col>
      <xdr:colOff>47625</xdr:colOff>
      <xdr:row>15</xdr:row>
      <xdr:rowOff>152400</xdr:rowOff>
    </xdr:from>
    <xdr:to>
      <xdr:col>9</xdr:col>
      <xdr:colOff>114300</xdr:colOff>
      <xdr:row>15</xdr:row>
      <xdr:rowOff>152400</xdr:rowOff>
    </xdr:to>
    <xdr:sp macro="" textlink="">
      <xdr:nvSpPr>
        <xdr:cNvPr id="2788138" name="Line 31"/>
        <xdr:cNvSpPr>
          <a:spLocks noChangeShapeType="1"/>
        </xdr:cNvSpPr>
      </xdr:nvSpPr>
      <xdr:spPr bwMode="auto">
        <a:xfrm flipV="1">
          <a:off x="2686050" y="5086350"/>
          <a:ext cx="352425" cy="0"/>
        </a:xfrm>
        <a:prstGeom prst="line">
          <a:avLst/>
        </a:prstGeom>
        <a:noFill/>
        <a:ln w="2857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18</xdr:col>
      <xdr:colOff>85725</xdr:colOff>
      <xdr:row>13</xdr:row>
      <xdr:rowOff>266700</xdr:rowOff>
    </xdr:from>
    <xdr:to>
      <xdr:col>18</xdr:col>
      <xdr:colOff>285750</xdr:colOff>
      <xdr:row>14</xdr:row>
      <xdr:rowOff>200025</xdr:rowOff>
    </xdr:to>
    <xdr:sp macro="" textlink="">
      <xdr:nvSpPr>
        <xdr:cNvPr id="36896" name="Text Box 32"/>
        <xdr:cNvSpPr txBox="1">
          <a:spLocks noChangeArrowheads="1"/>
        </xdr:cNvSpPr>
      </xdr:nvSpPr>
      <xdr:spPr bwMode="auto">
        <a:xfrm>
          <a:off x="6153150" y="4095750"/>
          <a:ext cx="200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12</xdr:col>
      <xdr:colOff>0</xdr:colOff>
      <xdr:row>13</xdr:row>
      <xdr:rowOff>0</xdr:rowOff>
    </xdr:from>
    <xdr:to>
      <xdr:col>12</xdr:col>
      <xdr:colOff>9525</xdr:colOff>
      <xdr:row>15</xdr:row>
      <xdr:rowOff>9525</xdr:rowOff>
    </xdr:to>
    <xdr:sp macro="" textlink="">
      <xdr:nvSpPr>
        <xdr:cNvPr id="2788140" name="Line 33"/>
        <xdr:cNvSpPr>
          <a:spLocks noChangeShapeType="1"/>
        </xdr:cNvSpPr>
      </xdr:nvSpPr>
      <xdr:spPr bwMode="auto">
        <a:xfrm>
          <a:off x="3952875" y="3829050"/>
          <a:ext cx="9525" cy="1114425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11</xdr:col>
      <xdr:colOff>285750</xdr:colOff>
      <xdr:row>13</xdr:row>
      <xdr:rowOff>304800</xdr:rowOff>
    </xdr:from>
    <xdr:to>
      <xdr:col>12</xdr:col>
      <xdr:colOff>133350</xdr:colOff>
      <xdr:row>14</xdr:row>
      <xdr:rowOff>238125</xdr:rowOff>
    </xdr:to>
    <xdr:sp macro="" textlink="">
      <xdr:nvSpPr>
        <xdr:cNvPr id="36893" name="Text Box 29"/>
        <xdr:cNvSpPr txBox="1">
          <a:spLocks noChangeArrowheads="1"/>
        </xdr:cNvSpPr>
      </xdr:nvSpPr>
      <xdr:spPr bwMode="auto">
        <a:xfrm>
          <a:off x="3886200" y="4133850"/>
          <a:ext cx="200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</xdr:col>
      <xdr:colOff>333375</xdr:colOff>
      <xdr:row>13</xdr:row>
      <xdr:rowOff>0</xdr:rowOff>
    </xdr:from>
    <xdr:to>
      <xdr:col>1</xdr:col>
      <xdr:colOff>342900</xdr:colOff>
      <xdr:row>15</xdr:row>
      <xdr:rowOff>9525</xdr:rowOff>
    </xdr:to>
    <xdr:sp macro="" textlink="">
      <xdr:nvSpPr>
        <xdr:cNvPr id="2788142" name="Line 34"/>
        <xdr:cNvSpPr>
          <a:spLocks noChangeShapeType="1"/>
        </xdr:cNvSpPr>
      </xdr:nvSpPr>
      <xdr:spPr bwMode="auto">
        <a:xfrm>
          <a:off x="514350" y="3829050"/>
          <a:ext cx="9525" cy="1114425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3</xdr:col>
      <xdr:colOff>342900</xdr:colOff>
      <xdr:row>13</xdr:row>
      <xdr:rowOff>19050</xdr:rowOff>
    </xdr:from>
    <xdr:to>
      <xdr:col>4</xdr:col>
      <xdr:colOff>0</xdr:colOff>
      <xdr:row>15</xdr:row>
      <xdr:rowOff>28575</xdr:rowOff>
    </xdr:to>
    <xdr:sp macro="" textlink="">
      <xdr:nvSpPr>
        <xdr:cNvPr id="2788143" name="Line 35"/>
        <xdr:cNvSpPr>
          <a:spLocks noChangeShapeType="1"/>
        </xdr:cNvSpPr>
      </xdr:nvSpPr>
      <xdr:spPr bwMode="auto">
        <a:xfrm>
          <a:off x="1228725" y="3848100"/>
          <a:ext cx="9525" cy="1114425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13</xdr:col>
      <xdr:colOff>0</xdr:colOff>
      <xdr:row>13</xdr:row>
      <xdr:rowOff>0</xdr:rowOff>
    </xdr:from>
    <xdr:to>
      <xdr:col>15</xdr:col>
      <xdr:colOff>228600</xdr:colOff>
      <xdr:row>16</xdr:row>
      <xdr:rowOff>47625</xdr:rowOff>
    </xdr:to>
    <xdr:pic>
      <xdr:nvPicPr>
        <xdr:cNvPr id="278814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05300" y="3829050"/>
          <a:ext cx="9334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76200</xdr:colOff>
      <xdr:row>13</xdr:row>
      <xdr:rowOff>0</xdr:rowOff>
    </xdr:from>
    <xdr:to>
      <xdr:col>17</xdr:col>
      <xdr:colOff>85725</xdr:colOff>
      <xdr:row>14</xdr:row>
      <xdr:rowOff>114300</xdr:rowOff>
    </xdr:to>
    <xdr:sp macro="" textlink="">
      <xdr:nvSpPr>
        <xdr:cNvPr id="36901" name="AutoShape 37"/>
        <xdr:cNvSpPr>
          <a:spLocks noChangeArrowheads="1"/>
        </xdr:cNvSpPr>
      </xdr:nvSpPr>
      <xdr:spPr bwMode="auto">
        <a:xfrm>
          <a:off x="5086350" y="3829050"/>
          <a:ext cx="714375" cy="666750"/>
        </a:xfrm>
        <a:prstGeom prst="wedgeRectCallout">
          <a:avLst>
            <a:gd name="adj1" fmla="val -68667"/>
            <a:gd name="adj2" fmla="val 51431"/>
          </a:avLst>
        </a:prstGeom>
        <a:solidFill>
          <a:srgbClr val="00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Το 1/2 το μοιράζουμε στα 2</a:t>
          </a:r>
        </a:p>
      </xdr:txBody>
    </xdr:sp>
    <xdr:clientData/>
  </xdr:twoCellAnchor>
  <xdr:twoCellAnchor>
    <xdr:from>
      <xdr:col>18</xdr:col>
      <xdr:colOff>314325</xdr:colOff>
      <xdr:row>14</xdr:row>
      <xdr:rowOff>171450</xdr:rowOff>
    </xdr:from>
    <xdr:to>
      <xdr:col>21</xdr:col>
      <xdr:colOff>257175</xdr:colOff>
      <xdr:row>18</xdr:row>
      <xdr:rowOff>171450</xdr:rowOff>
    </xdr:to>
    <xdr:pic>
      <xdr:nvPicPr>
        <xdr:cNvPr id="278814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0" y="4552950"/>
          <a:ext cx="9334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85725</xdr:colOff>
      <xdr:row>12</xdr:row>
      <xdr:rowOff>171450</xdr:rowOff>
    </xdr:from>
    <xdr:to>
      <xdr:col>20</xdr:col>
      <xdr:colOff>304800</xdr:colOff>
      <xdr:row>14</xdr:row>
      <xdr:rowOff>57150</xdr:rowOff>
    </xdr:to>
    <xdr:sp macro="" textlink="">
      <xdr:nvSpPr>
        <xdr:cNvPr id="36903" name="AutoShape 39"/>
        <xdr:cNvSpPr>
          <a:spLocks noChangeArrowheads="1"/>
        </xdr:cNvSpPr>
      </xdr:nvSpPr>
      <xdr:spPr bwMode="auto">
        <a:xfrm>
          <a:off x="6505575" y="3733800"/>
          <a:ext cx="485775" cy="704850"/>
        </a:xfrm>
        <a:prstGeom prst="wedgeRectCallout">
          <a:avLst>
            <a:gd name="adj1" fmla="val -59806"/>
            <a:gd name="adj2" fmla="val 83782"/>
          </a:avLst>
        </a:prstGeom>
        <a:solidFill>
          <a:srgbClr val="00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Τελικά πήραμε το 1/4</a:t>
          </a:r>
        </a:p>
      </xdr:txBody>
    </xdr:sp>
    <xdr:clientData/>
  </xdr:twoCellAnchor>
  <xdr:twoCellAnchor>
    <xdr:from>
      <xdr:col>15</xdr:col>
      <xdr:colOff>152400</xdr:colOff>
      <xdr:row>15</xdr:row>
      <xdr:rowOff>76200</xdr:rowOff>
    </xdr:from>
    <xdr:to>
      <xdr:col>16</xdr:col>
      <xdr:colOff>152400</xdr:colOff>
      <xdr:row>15</xdr:row>
      <xdr:rowOff>85725</xdr:rowOff>
    </xdr:to>
    <xdr:sp macro="" textlink="">
      <xdr:nvSpPr>
        <xdr:cNvPr id="2788148" name="Line 40"/>
        <xdr:cNvSpPr>
          <a:spLocks noChangeShapeType="1"/>
        </xdr:cNvSpPr>
      </xdr:nvSpPr>
      <xdr:spPr bwMode="auto">
        <a:xfrm flipV="1">
          <a:off x="5162550" y="5010150"/>
          <a:ext cx="352425" cy="9525"/>
        </a:xfrm>
        <a:prstGeom prst="line">
          <a:avLst/>
        </a:prstGeom>
        <a:noFill/>
        <a:ln w="2857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85725</xdr:colOff>
      <xdr:row>20</xdr:row>
      <xdr:rowOff>171450</xdr:rowOff>
    </xdr:from>
    <xdr:to>
      <xdr:col>4</xdr:col>
      <xdr:colOff>247650</xdr:colOff>
      <xdr:row>22</xdr:row>
      <xdr:rowOff>219075</xdr:rowOff>
    </xdr:to>
    <xdr:sp macro="" textlink="">
      <xdr:nvSpPr>
        <xdr:cNvPr id="36907" name="WordArt 43"/>
        <xdr:cNvSpPr>
          <a:spLocks noChangeArrowheads="1" noChangeShapeType="1" noTextEdit="1"/>
        </xdr:cNvSpPr>
      </xdr:nvSpPr>
      <xdr:spPr bwMode="auto">
        <a:xfrm>
          <a:off x="619125" y="6734175"/>
          <a:ext cx="866775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'Αρα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171450</xdr:colOff>
      <xdr:row>10</xdr:row>
      <xdr:rowOff>238125</xdr:rowOff>
    </xdr:from>
    <xdr:to>
      <xdr:col>5</xdr:col>
      <xdr:colOff>200025</xdr:colOff>
      <xdr:row>12</xdr:row>
      <xdr:rowOff>209550</xdr:rowOff>
    </xdr:to>
    <xdr:sp macro="" textlink="">
      <xdr:nvSpPr>
        <xdr:cNvPr id="2788150" name="Line 44"/>
        <xdr:cNvSpPr>
          <a:spLocks noChangeShapeType="1"/>
        </xdr:cNvSpPr>
      </xdr:nvSpPr>
      <xdr:spPr bwMode="auto">
        <a:xfrm flipH="1">
          <a:off x="1762125" y="3305175"/>
          <a:ext cx="28575" cy="466725"/>
        </a:xfrm>
        <a:prstGeom prst="line">
          <a:avLst/>
        </a:prstGeom>
        <a:noFill/>
        <a:ln w="2857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33</xdr:row>
      <xdr:rowOff>19050</xdr:rowOff>
    </xdr:from>
    <xdr:to>
      <xdr:col>3</xdr:col>
      <xdr:colOff>333375</xdr:colOff>
      <xdr:row>34</xdr:row>
      <xdr:rowOff>504825</xdr:rowOff>
    </xdr:to>
    <xdr:sp macro="" textlink="">
      <xdr:nvSpPr>
        <xdr:cNvPr id="36909" name="Text Box 45"/>
        <xdr:cNvSpPr txBox="1">
          <a:spLocks noChangeArrowheads="1"/>
        </xdr:cNvSpPr>
      </xdr:nvSpPr>
      <xdr:spPr bwMode="auto">
        <a:xfrm>
          <a:off x="219075" y="9906000"/>
          <a:ext cx="10001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1 ακέραια μονάδα</a:t>
          </a:r>
        </a:p>
      </xdr:txBody>
    </xdr:sp>
    <xdr:clientData/>
  </xdr:twoCellAnchor>
  <xdr:twoCellAnchor>
    <xdr:from>
      <xdr:col>9</xdr:col>
      <xdr:colOff>66675</xdr:colOff>
      <xdr:row>41</xdr:row>
      <xdr:rowOff>19050</xdr:rowOff>
    </xdr:from>
    <xdr:to>
      <xdr:col>9</xdr:col>
      <xdr:colOff>314325</xdr:colOff>
      <xdr:row>42</xdr:row>
      <xdr:rowOff>228600</xdr:rowOff>
    </xdr:to>
    <xdr:sp macro="" textlink="">
      <xdr:nvSpPr>
        <xdr:cNvPr id="36910" name="Text Box 46"/>
        <xdr:cNvSpPr txBox="1">
          <a:spLocks noChangeArrowheads="1"/>
        </xdr:cNvSpPr>
      </xdr:nvSpPr>
      <xdr:spPr bwMode="auto">
        <a:xfrm>
          <a:off x="2990850" y="1282065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47625</xdr:colOff>
      <xdr:row>41</xdr:row>
      <xdr:rowOff>66675</xdr:rowOff>
    </xdr:from>
    <xdr:to>
      <xdr:col>7</xdr:col>
      <xdr:colOff>371475</xdr:colOff>
      <xdr:row>42</xdr:row>
      <xdr:rowOff>276225</xdr:rowOff>
    </xdr:to>
    <xdr:sp macro="" textlink="">
      <xdr:nvSpPr>
        <xdr:cNvPr id="36911" name="Text Box 47"/>
        <xdr:cNvSpPr txBox="1">
          <a:spLocks noChangeArrowheads="1"/>
        </xdr:cNvSpPr>
      </xdr:nvSpPr>
      <xdr:spPr bwMode="auto">
        <a:xfrm>
          <a:off x="2343150" y="12868275"/>
          <a:ext cx="295275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18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19050</xdr:colOff>
      <xdr:row>25</xdr:row>
      <xdr:rowOff>161925</xdr:rowOff>
    </xdr:from>
    <xdr:to>
      <xdr:col>4</xdr:col>
      <xdr:colOff>209550</xdr:colOff>
      <xdr:row>27</xdr:row>
      <xdr:rowOff>123825</xdr:rowOff>
    </xdr:to>
    <xdr:sp macro="" textlink="">
      <xdr:nvSpPr>
        <xdr:cNvPr id="36912" name="Text Box 48"/>
        <xdr:cNvSpPr txBox="1">
          <a:spLocks noChangeArrowheads="1"/>
        </xdr:cNvSpPr>
      </xdr:nvSpPr>
      <xdr:spPr bwMode="auto">
        <a:xfrm>
          <a:off x="1257300" y="8029575"/>
          <a:ext cx="1905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5</xdr:col>
      <xdr:colOff>209550</xdr:colOff>
      <xdr:row>25</xdr:row>
      <xdr:rowOff>152400</xdr:rowOff>
    </xdr:from>
    <xdr:to>
      <xdr:col>6</xdr:col>
      <xdr:colOff>47625</xdr:colOff>
      <xdr:row>27</xdr:row>
      <xdr:rowOff>114300</xdr:rowOff>
    </xdr:to>
    <xdr:sp macro="" textlink="">
      <xdr:nvSpPr>
        <xdr:cNvPr id="36913" name="Text Box 49"/>
        <xdr:cNvSpPr txBox="1">
          <a:spLocks noChangeArrowheads="1"/>
        </xdr:cNvSpPr>
      </xdr:nvSpPr>
      <xdr:spPr bwMode="auto">
        <a:xfrm>
          <a:off x="1800225" y="8020050"/>
          <a:ext cx="1905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3</a:t>
          </a:r>
        </a:p>
      </xdr:txBody>
    </xdr:sp>
    <xdr:clientData/>
  </xdr:twoCellAnchor>
  <xdr:twoCellAnchor>
    <xdr:from>
      <xdr:col>4</xdr:col>
      <xdr:colOff>314325</xdr:colOff>
      <xdr:row>25</xdr:row>
      <xdr:rowOff>142875</xdr:rowOff>
    </xdr:from>
    <xdr:to>
      <xdr:col>5</xdr:col>
      <xdr:colOff>152400</xdr:colOff>
      <xdr:row>27</xdr:row>
      <xdr:rowOff>133350</xdr:rowOff>
    </xdr:to>
    <xdr:sp macro="" textlink="">
      <xdr:nvSpPr>
        <xdr:cNvPr id="36914" name="Text Box 50"/>
        <xdr:cNvSpPr txBox="1">
          <a:spLocks noChangeArrowheads="1"/>
        </xdr:cNvSpPr>
      </xdr:nvSpPr>
      <xdr:spPr bwMode="auto">
        <a:xfrm>
          <a:off x="1552575" y="8010525"/>
          <a:ext cx="1905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10</xdr:col>
      <xdr:colOff>0</xdr:colOff>
      <xdr:row>27</xdr:row>
      <xdr:rowOff>142875</xdr:rowOff>
    </xdr:from>
    <xdr:to>
      <xdr:col>10</xdr:col>
      <xdr:colOff>190500</xdr:colOff>
      <xdr:row>29</xdr:row>
      <xdr:rowOff>133350</xdr:rowOff>
    </xdr:to>
    <xdr:sp macro="" textlink="">
      <xdr:nvSpPr>
        <xdr:cNvPr id="36915" name="Text Box 51"/>
        <xdr:cNvSpPr txBox="1">
          <a:spLocks noChangeArrowheads="1"/>
        </xdr:cNvSpPr>
      </xdr:nvSpPr>
      <xdr:spPr bwMode="auto">
        <a:xfrm>
          <a:off x="3248025" y="8524875"/>
          <a:ext cx="1905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11</xdr:col>
      <xdr:colOff>228600</xdr:colOff>
      <xdr:row>27</xdr:row>
      <xdr:rowOff>142875</xdr:rowOff>
    </xdr:from>
    <xdr:to>
      <xdr:col>12</xdr:col>
      <xdr:colOff>57150</xdr:colOff>
      <xdr:row>29</xdr:row>
      <xdr:rowOff>133350</xdr:rowOff>
    </xdr:to>
    <xdr:sp macro="" textlink="">
      <xdr:nvSpPr>
        <xdr:cNvPr id="36916" name="Text Box 52"/>
        <xdr:cNvSpPr txBox="1">
          <a:spLocks noChangeArrowheads="1"/>
        </xdr:cNvSpPr>
      </xdr:nvSpPr>
      <xdr:spPr bwMode="auto">
        <a:xfrm>
          <a:off x="3829050" y="8524875"/>
          <a:ext cx="1809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3</a:t>
          </a:r>
        </a:p>
      </xdr:txBody>
    </xdr:sp>
    <xdr:clientData/>
  </xdr:twoCellAnchor>
  <xdr:twoCellAnchor>
    <xdr:from>
      <xdr:col>11</xdr:col>
      <xdr:colOff>104775</xdr:colOff>
      <xdr:row>35</xdr:row>
      <xdr:rowOff>171450</xdr:rowOff>
    </xdr:from>
    <xdr:to>
      <xdr:col>11</xdr:col>
      <xdr:colOff>304800</xdr:colOff>
      <xdr:row>37</xdr:row>
      <xdr:rowOff>123825</xdr:rowOff>
    </xdr:to>
    <xdr:sp macro="" textlink="">
      <xdr:nvSpPr>
        <xdr:cNvPr id="36917" name="Text Box 53"/>
        <xdr:cNvSpPr txBox="1">
          <a:spLocks noChangeArrowheads="1"/>
        </xdr:cNvSpPr>
      </xdr:nvSpPr>
      <xdr:spPr bwMode="auto">
        <a:xfrm>
          <a:off x="3705225" y="11163300"/>
          <a:ext cx="200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3</a:t>
          </a:r>
        </a:p>
      </xdr:txBody>
    </xdr:sp>
    <xdr:clientData/>
  </xdr:twoCellAnchor>
  <xdr:twoCellAnchor>
    <xdr:from>
      <xdr:col>15</xdr:col>
      <xdr:colOff>257175</xdr:colOff>
      <xdr:row>36</xdr:row>
      <xdr:rowOff>257175</xdr:rowOff>
    </xdr:from>
    <xdr:to>
      <xdr:col>16</xdr:col>
      <xdr:colOff>66675</xdr:colOff>
      <xdr:row>38</xdr:row>
      <xdr:rowOff>171450</xdr:rowOff>
    </xdr:to>
    <xdr:sp macro="" textlink="">
      <xdr:nvSpPr>
        <xdr:cNvPr id="36918" name="Text Box 54"/>
        <xdr:cNvSpPr txBox="1">
          <a:spLocks noChangeArrowheads="1"/>
        </xdr:cNvSpPr>
      </xdr:nvSpPr>
      <xdr:spPr bwMode="auto">
        <a:xfrm>
          <a:off x="5267325" y="11515725"/>
          <a:ext cx="1619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  <a:r>
            <a:rPr lang="en-GB" sz="1200" b="1" i="0" strike="noStrike">
              <a:solidFill>
                <a:srgbClr val="000000"/>
              </a:solidFill>
              <a:latin typeface="Comic Sans MS"/>
            </a:rPr>
            <a:t>3</a:t>
          </a:r>
        </a:p>
      </xdr:txBody>
    </xdr:sp>
    <xdr:clientData/>
  </xdr:twoCellAnchor>
  <xdr:twoCellAnchor>
    <xdr:from>
      <xdr:col>10</xdr:col>
      <xdr:colOff>95250</xdr:colOff>
      <xdr:row>38</xdr:row>
      <xdr:rowOff>0</xdr:rowOff>
    </xdr:from>
    <xdr:to>
      <xdr:col>10</xdr:col>
      <xdr:colOff>257175</xdr:colOff>
      <xdr:row>39</xdr:row>
      <xdr:rowOff>104775</xdr:rowOff>
    </xdr:to>
    <xdr:sp macro="" textlink="">
      <xdr:nvSpPr>
        <xdr:cNvPr id="36919" name="Text Box 55"/>
        <xdr:cNvSpPr txBox="1">
          <a:spLocks noChangeArrowheads="1"/>
        </xdr:cNvSpPr>
      </xdr:nvSpPr>
      <xdr:spPr bwMode="auto">
        <a:xfrm>
          <a:off x="3343275" y="11858625"/>
          <a:ext cx="161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  <a:r>
            <a:rPr lang="en-GB" sz="1200" b="1" i="0" strike="noStrike">
              <a:solidFill>
                <a:srgbClr val="000000"/>
              </a:solidFill>
              <a:latin typeface="Comic Sans MS"/>
            </a:rPr>
            <a:t>3</a:t>
          </a:r>
        </a:p>
      </xdr:txBody>
    </xdr:sp>
    <xdr:clientData/>
  </xdr:twoCellAnchor>
  <xdr:twoCellAnchor>
    <xdr:from>
      <xdr:col>6</xdr:col>
      <xdr:colOff>38100</xdr:colOff>
      <xdr:row>39</xdr:row>
      <xdr:rowOff>9525</xdr:rowOff>
    </xdr:from>
    <xdr:to>
      <xdr:col>6</xdr:col>
      <xdr:colOff>219075</xdr:colOff>
      <xdr:row>40</xdr:row>
      <xdr:rowOff>104775</xdr:rowOff>
    </xdr:to>
    <xdr:sp macro="" textlink="">
      <xdr:nvSpPr>
        <xdr:cNvPr id="36920" name="Text Box 56"/>
        <xdr:cNvSpPr txBox="1">
          <a:spLocks noChangeArrowheads="1"/>
        </xdr:cNvSpPr>
      </xdr:nvSpPr>
      <xdr:spPr bwMode="auto">
        <a:xfrm>
          <a:off x="1981200" y="12249150"/>
          <a:ext cx="1809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  <a:r>
            <a:rPr lang="en-GB" sz="1200" b="1" i="0" strike="noStrike">
              <a:solidFill>
                <a:srgbClr val="000000"/>
              </a:solidFill>
              <a:latin typeface="Comic Sans MS"/>
            </a:rPr>
            <a:t>6</a:t>
          </a:r>
        </a:p>
      </xdr:txBody>
    </xdr:sp>
    <xdr:clientData/>
  </xdr:twoCellAnchor>
  <xdr:twoCellAnchor>
    <xdr:from>
      <xdr:col>4</xdr:col>
      <xdr:colOff>66675</xdr:colOff>
      <xdr:row>32</xdr:row>
      <xdr:rowOff>238125</xdr:rowOff>
    </xdr:from>
    <xdr:to>
      <xdr:col>6</xdr:col>
      <xdr:colOff>219075</xdr:colOff>
      <xdr:row>36</xdr:row>
      <xdr:rowOff>19050</xdr:rowOff>
    </xdr:to>
    <xdr:pic>
      <xdr:nvPicPr>
        <xdr:cNvPr id="278816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04925" y="9858375"/>
          <a:ext cx="8572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190500</xdr:colOff>
      <xdr:row>33</xdr:row>
      <xdr:rowOff>38100</xdr:rowOff>
    </xdr:from>
    <xdr:to>
      <xdr:col>9</xdr:col>
      <xdr:colOff>219075</xdr:colOff>
      <xdr:row>34</xdr:row>
      <xdr:rowOff>323850</xdr:rowOff>
    </xdr:to>
    <xdr:sp macro="" textlink="">
      <xdr:nvSpPr>
        <xdr:cNvPr id="36922" name="AutoShape 58"/>
        <xdr:cNvSpPr>
          <a:spLocks noChangeArrowheads="1"/>
        </xdr:cNvSpPr>
      </xdr:nvSpPr>
      <xdr:spPr bwMode="auto">
        <a:xfrm>
          <a:off x="2133600" y="9925050"/>
          <a:ext cx="1009650" cy="838200"/>
        </a:xfrm>
        <a:prstGeom prst="wedgeRectCallout">
          <a:avLst>
            <a:gd name="adj1" fmla="val -75472"/>
            <a:gd name="adj2" fmla="val 0"/>
          </a:avLst>
        </a:prstGeom>
        <a:solidFill>
          <a:srgbClr val="00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Εμείς έχουμε μόνο το 1/3 (πχ το γαλάζιο μέρος)</a:t>
          </a:r>
        </a:p>
      </xdr:txBody>
    </xdr:sp>
    <xdr:clientData/>
  </xdr:twoCellAnchor>
  <xdr:twoCellAnchor>
    <xdr:from>
      <xdr:col>14</xdr:col>
      <xdr:colOff>38100</xdr:colOff>
      <xdr:row>36</xdr:row>
      <xdr:rowOff>247650</xdr:rowOff>
    </xdr:from>
    <xdr:to>
      <xdr:col>14</xdr:col>
      <xdr:colOff>238125</xdr:colOff>
      <xdr:row>38</xdr:row>
      <xdr:rowOff>133350</xdr:rowOff>
    </xdr:to>
    <xdr:sp macro="" textlink="">
      <xdr:nvSpPr>
        <xdr:cNvPr id="36923" name="Text Box 59"/>
        <xdr:cNvSpPr txBox="1">
          <a:spLocks noChangeArrowheads="1"/>
        </xdr:cNvSpPr>
      </xdr:nvSpPr>
      <xdr:spPr bwMode="auto">
        <a:xfrm>
          <a:off x="4695825" y="11506200"/>
          <a:ext cx="200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2</a:t>
          </a:r>
        </a:p>
      </xdr:txBody>
    </xdr:sp>
    <xdr:clientData/>
  </xdr:twoCellAnchor>
  <xdr:twoCellAnchor>
    <xdr:from>
      <xdr:col>6</xdr:col>
      <xdr:colOff>238125</xdr:colOff>
      <xdr:row>35</xdr:row>
      <xdr:rowOff>28575</xdr:rowOff>
    </xdr:from>
    <xdr:to>
      <xdr:col>7</xdr:col>
      <xdr:colOff>238125</xdr:colOff>
      <xdr:row>35</xdr:row>
      <xdr:rowOff>28575</xdr:rowOff>
    </xdr:to>
    <xdr:sp macro="" textlink="">
      <xdr:nvSpPr>
        <xdr:cNvPr id="2788166" name="Line 60"/>
        <xdr:cNvSpPr>
          <a:spLocks noChangeShapeType="1"/>
        </xdr:cNvSpPr>
      </xdr:nvSpPr>
      <xdr:spPr bwMode="auto">
        <a:xfrm flipV="1">
          <a:off x="2181225" y="11020425"/>
          <a:ext cx="352425" cy="0"/>
        </a:xfrm>
        <a:prstGeom prst="line">
          <a:avLst/>
        </a:prstGeom>
        <a:noFill/>
        <a:ln w="2857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17</xdr:col>
      <xdr:colOff>85725</xdr:colOff>
      <xdr:row>33</xdr:row>
      <xdr:rowOff>66675</xdr:rowOff>
    </xdr:from>
    <xdr:to>
      <xdr:col>17</xdr:col>
      <xdr:colOff>285750</xdr:colOff>
      <xdr:row>33</xdr:row>
      <xdr:rowOff>485775</xdr:rowOff>
    </xdr:to>
    <xdr:sp macro="" textlink="">
      <xdr:nvSpPr>
        <xdr:cNvPr id="36925" name="Text Box 61"/>
        <xdr:cNvSpPr txBox="1">
          <a:spLocks noChangeArrowheads="1"/>
        </xdr:cNvSpPr>
      </xdr:nvSpPr>
      <xdr:spPr bwMode="auto">
        <a:xfrm>
          <a:off x="5800725" y="9953625"/>
          <a:ext cx="2000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n-GB" sz="10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000" b="1" i="0" strike="noStrike">
              <a:solidFill>
                <a:srgbClr val="000000"/>
              </a:solidFill>
              <a:latin typeface="Comic Sans MS"/>
            </a:rPr>
            <a:t>6</a:t>
          </a:r>
        </a:p>
      </xdr:txBody>
    </xdr:sp>
    <xdr:clientData/>
  </xdr:twoCellAnchor>
  <xdr:twoCellAnchor>
    <xdr:from>
      <xdr:col>11</xdr:col>
      <xdr:colOff>85725</xdr:colOff>
      <xdr:row>33</xdr:row>
      <xdr:rowOff>361950</xdr:rowOff>
    </xdr:from>
    <xdr:to>
      <xdr:col>11</xdr:col>
      <xdr:colOff>285750</xdr:colOff>
      <xdr:row>34</xdr:row>
      <xdr:rowOff>295275</xdr:rowOff>
    </xdr:to>
    <xdr:sp macro="" textlink="">
      <xdr:nvSpPr>
        <xdr:cNvPr id="36927" name="Text Box 63"/>
        <xdr:cNvSpPr txBox="1">
          <a:spLocks noChangeArrowheads="1"/>
        </xdr:cNvSpPr>
      </xdr:nvSpPr>
      <xdr:spPr bwMode="auto">
        <a:xfrm>
          <a:off x="3686175" y="10248900"/>
          <a:ext cx="200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1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3</a:t>
          </a:r>
        </a:p>
      </xdr:txBody>
    </xdr:sp>
    <xdr:clientData/>
  </xdr:twoCellAnchor>
  <xdr:twoCellAnchor>
    <xdr:from>
      <xdr:col>1</xdr:col>
      <xdr:colOff>333375</xdr:colOff>
      <xdr:row>33</xdr:row>
      <xdr:rowOff>0</xdr:rowOff>
    </xdr:from>
    <xdr:to>
      <xdr:col>1</xdr:col>
      <xdr:colOff>342900</xdr:colOff>
      <xdr:row>35</xdr:row>
      <xdr:rowOff>9525</xdr:rowOff>
    </xdr:to>
    <xdr:sp macro="" textlink="">
      <xdr:nvSpPr>
        <xdr:cNvPr id="2788169" name="Line 64"/>
        <xdr:cNvSpPr>
          <a:spLocks noChangeShapeType="1"/>
        </xdr:cNvSpPr>
      </xdr:nvSpPr>
      <xdr:spPr bwMode="auto">
        <a:xfrm>
          <a:off x="514350" y="9886950"/>
          <a:ext cx="9525" cy="1114425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3</xdr:col>
      <xdr:colOff>342900</xdr:colOff>
      <xdr:row>33</xdr:row>
      <xdr:rowOff>19050</xdr:rowOff>
    </xdr:from>
    <xdr:to>
      <xdr:col>4</xdr:col>
      <xdr:colOff>0</xdr:colOff>
      <xdr:row>35</xdr:row>
      <xdr:rowOff>28575</xdr:rowOff>
    </xdr:to>
    <xdr:sp macro="" textlink="">
      <xdr:nvSpPr>
        <xdr:cNvPr id="2788170" name="Line 65"/>
        <xdr:cNvSpPr>
          <a:spLocks noChangeShapeType="1"/>
        </xdr:cNvSpPr>
      </xdr:nvSpPr>
      <xdr:spPr bwMode="auto">
        <a:xfrm>
          <a:off x="1228725" y="9906000"/>
          <a:ext cx="9525" cy="1114425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12</xdr:col>
      <xdr:colOff>28575</xdr:colOff>
      <xdr:row>33</xdr:row>
      <xdr:rowOff>0</xdr:rowOff>
    </xdr:from>
    <xdr:to>
      <xdr:col>14</xdr:col>
      <xdr:colOff>257175</xdr:colOff>
      <xdr:row>36</xdr:row>
      <xdr:rowOff>47625</xdr:rowOff>
    </xdr:to>
    <xdr:pic>
      <xdr:nvPicPr>
        <xdr:cNvPr id="2788171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81450" y="9886950"/>
          <a:ext cx="9334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133350</xdr:colOff>
      <xdr:row>32</xdr:row>
      <xdr:rowOff>257175</xdr:rowOff>
    </xdr:from>
    <xdr:to>
      <xdr:col>16</xdr:col>
      <xdr:colOff>142875</xdr:colOff>
      <xdr:row>34</xdr:row>
      <xdr:rowOff>104775</xdr:rowOff>
    </xdr:to>
    <xdr:sp macro="" textlink="">
      <xdr:nvSpPr>
        <xdr:cNvPr id="36931" name="AutoShape 67"/>
        <xdr:cNvSpPr>
          <a:spLocks noChangeArrowheads="1"/>
        </xdr:cNvSpPr>
      </xdr:nvSpPr>
      <xdr:spPr bwMode="auto">
        <a:xfrm>
          <a:off x="4791075" y="9877425"/>
          <a:ext cx="714375" cy="666750"/>
        </a:xfrm>
        <a:prstGeom prst="wedgeRectCallout">
          <a:avLst>
            <a:gd name="adj1" fmla="val -68667"/>
            <a:gd name="adj2" fmla="val 51431"/>
          </a:avLst>
        </a:prstGeom>
        <a:solidFill>
          <a:srgbClr val="00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Το 1/3 το μοιράζουμε στα 2</a:t>
          </a:r>
        </a:p>
      </xdr:txBody>
    </xdr:sp>
    <xdr:clientData/>
  </xdr:twoCellAnchor>
  <xdr:twoCellAnchor>
    <xdr:from>
      <xdr:col>17</xdr:col>
      <xdr:colOff>323850</xdr:colOff>
      <xdr:row>34</xdr:row>
      <xdr:rowOff>28575</xdr:rowOff>
    </xdr:from>
    <xdr:to>
      <xdr:col>20</xdr:col>
      <xdr:colOff>266700</xdr:colOff>
      <xdr:row>38</xdr:row>
      <xdr:rowOff>28575</xdr:rowOff>
    </xdr:to>
    <xdr:pic>
      <xdr:nvPicPr>
        <xdr:cNvPr id="2788173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38850" y="10467975"/>
          <a:ext cx="9144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85725</xdr:colOff>
      <xdr:row>32</xdr:row>
      <xdr:rowOff>219075</xdr:rowOff>
    </xdr:from>
    <xdr:to>
      <xdr:col>20</xdr:col>
      <xdr:colOff>161925</xdr:colOff>
      <xdr:row>34</xdr:row>
      <xdr:rowOff>57150</xdr:rowOff>
    </xdr:to>
    <xdr:sp macro="" textlink="">
      <xdr:nvSpPr>
        <xdr:cNvPr id="36933" name="AutoShape 69"/>
        <xdr:cNvSpPr>
          <a:spLocks noChangeArrowheads="1"/>
        </xdr:cNvSpPr>
      </xdr:nvSpPr>
      <xdr:spPr bwMode="auto">
        <a:xfrm>
          <a:off x="6153150" y="9839325"/>
          <a:ext cx="695325" cy="657225"/>
        </a:xfrm>
        <a:prstGeom prst="wedgeRectCallout">
          <a:avLst>
            <a:gd name="adj1" fmla="val -26000"/>
            <a:gd name="adj2" fmla="val 84782"/>
          </a:avLst>
        </a:prstGeom>
        <a:solidFill>
          <a:srgbClr val="00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Τελικά πήραμε το 1/6</a:t>
          </a:r>
        </a:p>
      </xdr:txBody>
    </xdr:sp>
    <xdr:clientData/>
  </xdr:twoCellAnchor>
  <xdr:twoCellAnchor>
    <xdr:from>
      <xdr:col>15</xdr:col>
      <xdr:colOff>152400</xdr:colOff>
      <xdr:row>35</xdr:row>
      <xdr:rowOff>76200</xdr:rowOff>
    </xdr:from>
    <xdr:to>
      <xdr:col>16</xdr:col>
      <xdr:colOff>152400</xdr:colOff>
      <xdr:row>35</xdr:row>
      <xdr:rowOff>85725</xdr:rowOff>
    </xdr:to>
    <xdr:sp macro="" textlink="">
      <xdr:nvSpPr>
        <xdr:cNvPr id="2788175" name="Line 70"/>
        <xdr:cNvSpPr>
          <a:spLocks noChangeShapeType="1"/>
        </xdr:cNvSpPr>
      </xdr:nvSpPr>
      <xdr:spPr bwMode="auto">
        <a:xfrm flipV="1">
          <a:off x="5162550" y="11068050"/>
          <a:ext cx="352425" cy="9525"/>
        </a:xfrm>
        <a:prstGeom prst="line">
          <a:avLst/>
        </a:prstGeom>
        <a:noFill/>
        <a:ln w="2857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85725</xdr:colOff>
      <xdr:row>40</xdr:row>
      <xdr:rowOff>171450</xdr:rowOff>
    </xdr:from>
    <xdr:to>
      <xdr:col>4</xdr:col>
      <xdr:colOff>247650</xdr:colOff>
      <xdr:row>42</xdr:row>
      <xdr:rowOff>219075</xdr:rowOff>
    </xdr:to>
    <xdr:sp macro="" textlink="">
      <xdr:nvSpPr>
        <xdr:cNvPr id="36935" name="WordArt 71"/>
        <xdr:cNvSpPr>
          <a:spLocks noChangeArrowheads="1" noChangeShapeType="1" noTextEdit="1"/>
        </xdr:cNvSpPr>
      </xdr:nvSpPr>
      <xdr:spPr bwMode="auto">
        <a:xfrm>
          <a:off x="619125" y="12792075"/>
          <a:ext cx="866775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'Αρα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28575</xdr:colOff>
      <xdr:row>31</xdr:row>
      <xdr:rowOff>57150</xdr:rowOff>
    </xdr:from>
    <xdr:to>
      <xdr:col>5</xdr:col>
      <xdr:colOff>57150</xdr:colOff>
      <xdr:row>33</xdr:row>
      <xdr:rowOff>9525</xdr:rowOff>
    </xdr:to>
    <xdr:sp macro="" textlink="">
      <xdr:nvSpPr>
        <xdr:cNvPr id="2788177" name="Line 72"/>
        <xdr:cNvSpPr>
          <a:spLocks noChangeShapeType="1"/>
        </xdr:cNvSpPr>
      </xdr:nvSpPr>
      <xdr:spPr bwMode="auto">
        <a:xfrm flipH="1">
          <a:off x="1619250" y="9429750"/>
          <a:ext cx="28575" cy="466725"/>
        </a:xfrm>
        <a:prstGeom prst="line">
          <a:avLst/>
        </a:prstGeom>
        <a:noFill/>
        <a:ln w="2857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0</xdr:colOff>
      <xdr:row>32</xdr:row>
      <xdr:rowOff>257175</xdr:rowOff>
    </xdr:from>
    <xdr:to>
      <xdr:col>3</xdr:col>
      <xdr:colOff>9525</xdr:colOff>
      <xdr:row>35</xdr:row>
      <xdr:rowOff>0</xdr:rowOff>
    </xdr:to>
    <xdr:sp macro="" textlink="">
      <xdr:nvSpPr>
        <xdr:cNvPr id="2788178" name="Line 74"/>
        <xdr:cNvSpPr>
          <a:spLocks noChangeShapeType="1"/>
        </xdr:cNvSpPr>
      </xdr:nvSpPr>
      <xdr:spPr bwMode="auto">
        <a:xfrm>
          <a:off x="885825" y="9877425"/>
          <a:ext cx="9525" cy="1114425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9525</xdr:colOff>
      <xdr:row>33</xdr:row>
      <xdr:rowOff>542925</xdr:rowOff>
    </xdr:from>
    <xdr:to>
      <xdr:col>4</xdr:col>
      <xdr:colOff>19050</xdr:colOff>
      <xdr:row>33</xdr:row>
      <xdr:rowOff>542925</xdr:rowOff>
    </xdr:to>
    <xdr:sp macro="" textlink="">
      <xdr:nvSpPr>
        <xdr:cNvPr id="2788179" name="Line 76"/>
        <xdr:cNvSpPr>
          <a:spLocks noChangeShapeType="1"/>
        </xdr:cNvSpPr>
      </xdr:nvSpPr>
      <xdr:spPr bwMode="auto">
        <a:xfrm>
          <a:off x="190500" y="10429875"/>
          <a:ext cx="1066800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11</xdr:col>
      <xdr:colOff>0</xdr:colOff>
      <xdr:row>34</xdr:row>
      <xdr:rowOff>9525</xdr:rowOff>
    </xdr:from>
    <xdr:to>
      <xdr:col>12</xdr:col>
      <xdr:colOff>0</xdr:colOff>
      <xdr:row>34</xdr:row>
      <xdr:rowOff>9525</xdr:rowOff>
    </xdr:to>
    <xdr:sp macro="" textlink="">
      <xdr:nvSpPr>
        <xdr:cNvPr id="2788180" name="Line 77"/>
        <xdr:cNvSpPr>
          <a:spLocks noChangeShapeType="1"/>
        </xdr:cNvSpPr>
      </xdr:nvSpPr>
      <xdr:spPr bwMode="auto">
        <a:xfrm>
          <a:off x="3600450" y="10448925"/>
          <a:ext cx="352425" cy="0"/>
        </a:xfrm>
        <a:prstGeom prst="line">
          <a:avLst/>
        </a:prstGeom>
        <a:noFill/>
        <a:ln w="9525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2</xdr:col>
      <xdr:colOff>76200</xdr:colOff>
      <xdr:row>53</xdr:row>
      <xdr:rowOff>57150</xdr:rowOff>
    </xdr:from>
    <xdr:to>
      <xdr:col>5</xdr:col>
      <xdr:colOff>19050</xdr:colOff>
      <xdr:row>55</xdr:row>
      <xdr:rowOff>38100</xdr:rowOff>
    </xdr:to>
    <xdr:sp macro="" textlink="">
      <xdr:nvSpPr>
        <xdr:cNvPr id="36942" name="Text Box 78"/>
        <xdr:cNvSpPr txBox="1">
          <a:spLocks noChangeArrowheads="1"/>
        </xdr:cNvSpPr>
      </xdr:nvSpPr>
      <xdr:spPr bwMode="auto">
        <a:xfrm>
          <a:off x="609600" y="16040100"/>
          <a:ext cx="10001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1 ακέραια μονάδα</a:t>
          </a:r>
        </a:p>
      </xdr:txBody>
    </xdr:sp>
    <xdr:clientData/>
  </xdr:twoCellAnchor>
  <xdr:twoCellAnchor>
    <xdr:from>
      <xdr:col>9</xdr:col>
      <xdr:colOff>66675</xdr:colOff>
      <xdr:row>63</xdr:row>
      <xdr:rowOff>19050</xdr:rowOff>
    </xdr:from>
    <xdr:to>
      <xdr:col>9</xdr:col>
      <xdr:colOff>314325</xdr:colOff>
      <xdr:row>64</xdr:row>
      <xdr:rowOff>228600</xdr:rowOff>
    </xdr:to>
    <xdr:sp macro="" textlink="">
      <xdr:nvSpPr>
        <xdr:cNvPr id="36943" name="Text Box 79"/>
        <xdr:cNvSpPr txBox="1">
          <a:spLocks noChangeArrowheads="1"/>
        </xdr:cNvSpPr>
      </xdr:nvSpPr>
      <xdr:spPr bwMode="auto">
        <a:xfrm>
          <a:off x="2990850" y="19431000"/>
          <a:ext cx="247650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n-GB" sz="2000" b="1" i="0" strike="noStrike">
              <a:solidFill>
                <a:srgbClr val="0000FF"/>
              </a:solidFill>
              <a:latin typeface="Comic Sans MS"/>
            </a:rPr>
            <a:t>=</a:t>
          </a:r>
        </a:p>
      </xdr:txBody>
    </xdr:sp>
    <xdr:clientData/>
  </xdr:twoCellAnchor>
  <xdr:twoCellAnchor>
    <xdr:from>
      <xdr:col>7</xdr:col>
      <xdr:colOff>47625</xdr:colOff>
      <xdr:row>63</xdr:row>
      <xdr:rowOff>66675</xdr:rowOff>
    </xdr:from>
    <xdr:to>
      <xdr:col>7</xdr:col>
      <xdr:colOff>371475</xdr:colOff>
      <xdr:row>64</xdr:row>
      <xdr:rowOff>276225</xdr:rowOff>
    </xdr:to>
    <xdr:sp macro="" textlink="">
      <xdr:nvSpPr>
        <xdr:cNvPr id="36944" name="Text Box 80"/>
        <xdr:cNvSpPr txBox="1">
          <a:spLocks noChangeArrowheads="1"/>
        </xdr:cNvSpPr>
      </xdr:nvSpPr>
      <xdr:spPr bwMode="auto">
        <a:xfrm>
          <a:off x="2343150" y="19478625"/>
          <a:ext cx="295275" cy="504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9436" rIns="45720" bIns="59436" anchor="ctr" upright="1"/>
        <a:lstStyle/>
        <a:p>
          <a:pPr algn="ctr" rtl="0">
            <a:defRPr sz="1000"/>
          </a:pPr>
          <a:r>
            <a:rPr lang="el-GR" sz="1800" b="1" i="0" strike="noStrike">
              <a:solidFill>
                <a:srgbClr val="0000FF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4</xdr:col>
      <xdr:colOff>19050</xdr:colOff>
      <xdr:row>45</xdr:row>
      <xdr:rowOff>161925</xdr:rowOff>
    </xdr:from>
    <xdr:to>
      <xdr:col>4</xdr:col>
      <xdr:colOff>209550</xdr:colOff>
      <xdr:row>47</xdr:row>
      <xdr:rowOff>123825</xdr:rowOff>
    </xdr:to>
    <xdr:sp macro="" textlink="">
      <xdr:nvSpPr>
        <xdr:cNvPr id="36945" name="Text Box 81"/>
        <xdr:cNvSpPr txBox="1">
          <a:spLocks noChangeArrowheads="1"/>
        </xdr:cNvSpPr>
      </xdr:nvSpPr>
      <xdr:spPr bwMode="auto">
        <a:xfrm>
          <a:off x="1257300" y="14116050"/>
          <a:ext cx="1905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3</a:t>
          </a:r>
        </a:p>
      </xdr:txBody>
    </xdr:sp>
    <xdr:clientData/>
  </xdr:twoCellAnchor>
  <xdr:twoCellAnchor>
    <xdr:from>
      <xdr:col>5</xdr:col>
      <xdr:colOff>209550</xdr:colOff>
      <xdr:row>45</xdr:row>
      <xdr:rowOff>152400</xdr:rowOff>
    </xdr:from>
    <xdr:to>
      <xdr:col>6</xdr:col>
      <xdr:colOff>47625</xdr:colOff>
      <xdr:row>47</xdr:row>
      <xdr:rowOff>114300</xdr:rowOff>
    </xdr:to>
    <xdr:sp macro="" textlink="">
      <xdr:nvSpPr>
        <xdr:cNvPr id="36946" name="Text Box 82"/>
        <xdr:cNvSpPr txBox="1">
          <a:spLocks noChangeArrowheads="1"/>
        </xdr:cNvSpPr>
      </xdr:nvSpPr>
      <xdr:spPr bwMode="auto">
        <a:xfrm>
          <a:off x="1800225" y="14106525"/>
          <a:ext cx="1905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5</a:t>
          </a:r>
        </a:p>
      </xdr:txBody>
    </xdr:sp>
    <xdr:clientData/>
  </xdr:twoCellAnchor>
  <xdr:twoCellAnchor>
    <xdr:from>
      <xdr:col>4</xdr:col>
      <xdr:colOff>314325</xdr:colOff>
      <xdr:row>45</xdr:row>
      <xdr:rowOff>142875</xdr:rowOff>
    </xdr:from>
    <xdr:to>
      <xdr:col>5</xdr:col>
      <xdr:colOff>152400</xdr:colOff>
      <xdr:row>47</xdr:row>
      <xdr:rowOff>133350</xdr:rowOff>
    </xdr:to>
    <xdr:sp macro="" textlink="">
      <xdr:nvSpPr>
        <xdr:cNvPr id="36947" name="Text Box 83"/>
        <xdr:cNvSpPr txBox="1">
          <a:spLocks noChangeArrowheads="1"/>
        </xdr:cNvSpPr>
      </xdr:nvSpPr>
      <xdr:spPr bwMode="auto">
        <a:xfrm>
          <a:off x="1552575" y="14097000"/>
          <a:ext cx="1905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Χ</a:t>
          </a:r>
        </a:p>
      </xdr:txBody>
    </xdr:sp>
    <xdr:clientData/>
  </xdr:twoCellAnchor>
  <xdr:twoCellAnchor>
    <xdr:from>
      <xdr:col>10</xdr:col>
      <xdr:colOff>0</xdr:colOff>
      <xdr:row>47</xdr:row>
      <xdr:rowOff>142875</xdr:rowOff>
    </xdr:from>
    <xdr:to>
      <xdr:col>10</xdr:col>
      <xdr:colOff>190500</xdr:colOff>
      <xdr:row>49</xdr:row>
      <xdr:rowOff>133350</xdr:rowOff>
    </xdr:to>
    <xdr:sp macro="" textlink="">
      <xdr:nvSpPr>
        <xdr:cNvPr id="36948" name="Text Box 84"/>
        <xdr:cNvSpPr txBox="1">
          <a:spLocks noChangeArrowheads="1"/>
        </xdr:cNvSpPr>
      </xdr:nvSpPr>
      <xdr:spPr bwMode="auto">
        <a:xfrm>
          <a:off x="3248025" y="14611350"/>
          <a:ext cx="1905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3</a:t>
          </a:r>
        </a:p>
      </xdr:txBody>
    </xdr:sp>
    <xdr:clientData/>
  </xdr:twoCellAnchor>
  <xdr:twoCellAnchor>
    <xdr:from>
      <xdr:col>11</xdr:col>
      <xdr:colOff>228600</xdr:colOff>
      <xdr:row>47</xdr:row>
      <xdr:rowOff>142875</xdr:rowOff>
    </xdr:from>
    <xdr:to>
      <xdr:col>12</xdr:col>
      <xdr:colOff>57150</xdr:colOff>
      <xdr:row>49</xdr:row>
      <xdr:rowOff>133350</xdr:rowOff>
    </xdr:to>
    <xdr:sp macro="" textlink="">
      <xdr:nvSpPr>
        <xdr:cNvPr id="36949" name="Text Box 85"/>
        <xdr:cNvSpPr txBox="1">
          <a:spLocks noChangeArrowheads="1"/>
        </xdr:cNvSpPr>
      </xdr:nvSpPr>
      <xdr:spPr bwMode="auto">
        <a:xfrm>
          <a:off x="3829050" y="14611350"/>
          <a:ext cx="1809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5</a:t>
          </a:r>
        </a:p>
      </xdr:txBody>
    </xdr:sp>
    <xdr:clientData/>
  </xdr:twoCellAnchor>
  <xdr:twoCellAnchor>
    <xdr:from>
      <xdr:col>11</xdr:col>
      <xdr:colOff>104775</xdr:colOff>
      <xdr:row>57</xdr:row>
      <xdr:rowOff>104775</xdr:rowOff>
    </xdr:from>
    <xdr:to>
      <xdr:col>11</xdr:col>
      <xdr:colOff>276225</xdr:colOff>
      <xdr:row>58</xdr:row>
      <xdr:rowOff>123825</xdr:rowOff>
    </xdr:to>
    <xdr:sp macro="" textlink="">
      <xdr:nvSpPr>
        <xdr:cNvPr id="36950" name="Text Box 86"/>
        <xdr:cNvSpPr txBox="1">
          <a:spLocks noChangeArrowheads="1"/>
        </xdr:cNvSpPr>
      </xdr:nvSpPr>
      <xdr:spPr bwMode="auto">
        <a:xfrm>
          <a:off x="3705225" y="17297400"/>
          <a:ext cx="171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5</a:t>
          </a:r>
        </a:p>
      </xdr:txBody>
    </xdr:sp>
    <xdr:clientData/>
  </xdr:twoCellAnchor>
  <xdr:twoCellAnchor>
    <xdr:from>
      <xdr:col>15</xdr:col>
      <xdr:colOff>257175</xdr:colOff>
      <xdr:row>58</xdr:row>
      <xdr:rowOff>76200</xdr:rowOff>
    </xdr:from>
    <xdr:to>
      <xdr:col>16</xdr:col>
      <xdr:colOff>66675</xdr:colOff>
      <xdr:row>59</xdr:row>
      <xdr:rowOff>171450</xdr:rowOff>
    </xdr:to>
    <xdr:sp macro="" textlink="">
      <xdr:nvSpPr>
        <xdr:cNvPr id="36951" name="Text Box 87"/>
        <xdr:cNvSpPr txBox="1">
          <a:spLocks noChangeArrowheads="1"/>
        </xdr:cNvSpPr>
      </xdr:nvSpPr>
      <xdr:spPr bwMode="auto">
        <a:xfrm>
          <a:off x="5267325" y="17726025"/>
          <a:ext cx="1619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2</a:t>
          </a:r>
          <a:r>
            <a:rPr lang="en-GB" sz="1200" b="1" i="0" strike="noStrike">
              <a:solidFill>
                <a:srgbClr val="000000"/>
              </a:solidFill>
              <a:latin typeface="Comic Sans MS"/>
            </a:rPr>
            <a:t>5</a:t>
          </a:r>
        </a:p>
      </xdr:txBody>
    </xdr:sp>
    <xdr:clientData/>
  </xdr:twoCellAnchor>
  <xdr:twoCellAnchor>
    <xdr:from>
      <xdr:col>10</xdr:col>
      <xdr:colOff>95250</xdr:colOff>
      <xdr:row>59</xdr:row>
      <xdr:rowOff>0</xdr:rowOff>
    </xdr:from>
    <xdr:to>
      <xdr:col>10</xdr:col>
      <xdr:colOff>257175</xdr:colOff>
      <xdr:row>61</xdr:row>
      <xdr:rowOff>104775</xdr:rowOff>
    </xdr:to>
    <xdr:sp macro="" textlink="">
      <xdr:nvSpPr>
        <xdr:cNvPr id="36952" name="Text Box 88"/>
        <xdr:cNvSpPr txBox="1">
          <a:spLocks noChangeArrowheads="1"/>
        </xdr:cNvSpPr>
      </xdr:nvSpPr>
      <xdr:spPr bwMode="auto">
        <a:xfrm>
          <a:off x="3343275" y="18087975"/>
          <a:ext cx="161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2</a:t>
          </a:r>
          <a:r>
            <a:rPr lang="en-GB" sz="1200" b="1" i="0" strike="noStrike">
              <a:solidFill>
                <a:srgbClr val="000000"/>
              </a:solidFill>
              <a:latin typeface="Comic Sans MS"/>
            </a:rPr>
            <a:t>5</a:t>
          </a:r>
        </a:p>
      </xdr:txBody>
    </xdr:sp>
    <xdr:clientData/>
  </xdr:twoCellAnchor>
  <xdr:twoCellAnchor>
    <xdr:from>
      <xdr:col>6</xdr:col>
      <xdr:colOff>38100</xdr:colOff>
      <xdr:row>61</xdr:row>
      <xdr:rowOff>9525</xdr:rowOff>
    </xdr:from>
    <xdr:to>
      <xdr:col>6</xdr:col>
      <xdr:colOff>304800</xdr:colOff>
      <xdr:row>62</xdr:row>
      <xdr:rowOff>104775</xdr:rowOff>
    </xdr:to>
    <xdr:sp macro="" textlink="">
      <xdr:nvSpPr>
        <xdr:cNvPr id="36953" name="Text Box 89"/>
        <xdr:cNvSpPr txBox="1">
          <a:spLocks noChangeArrowheads="1"/>
        </xdr:cNvSpPr>
      </xdr:nvSpPr>
      <xdr:spPr bwMode="auto">
        <a:xfrm>
          <a:off x="1981200" y="18859500"/>
          <a:ext cx="2667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4</a:t>
          </a:r>
        </a:p>
        <a:p>
          <a:pPr algn="ctr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15</a:t>
          </a:r>
        </a:p>
      </xdr:txBody>
    </xdr:sp>
    <xdr:clientData/>
  </xdr:twoCellAnchor>
  <xdr:twoCellAnchor>
    <xdr:from>
      <xdr:col>5</xdr:col>
      <xdr:colOff>333375</xdr:colOff>
      <xdr:row>53</xdr:row>
      <xdr:rowOff>161925</xdr:rowOff>
    </xdr:from>
    <xdr:to>
      <xdr:col>8</xdr:col>
      <xdr:colOff>142875</xdr:colOff>
      <xdr:row>57</xdr:row>
      <xdr:rowOff>209550</xdr:rowOff>
    </xdr:to>
    <xdr:pic>
      <xdr:nvPicPr>
        <xdr:cNvPr id="2788193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24050" y="16144875"/>
          <a:ext cx="8572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142875</xdr:colOff>
      <xdr:row>51</xdr:row>
      <xdr:rowOff>66675</xdr:rowOff>
    </xdr:from>
    <xdr:to>
      <xdr:col>9</xdr:col>
      <xdr:colOff>171450</xdr:colOff>
      <xdr:row>53</xdr:row>
      <xdr:rowOff>142875</xdr:rowOff>
    </xdr:to>
    <xdr:sp macro="" textlink="">
      <xdr:nvSpPr>
        <xdr:cNvPr id="36955" name="AutoShape 91"/>
        <xdr:cNvSpPr>
          <a:spLocks noChangeArrowheads="1"/>
        </xdr:cNvSpPr>
      </xdr:nvSpPr>
      <xdr:spPr bwMode="auto">
        <a:xfrm>
          <a:off x="2085975" y="15525750"/>
          <a:ext cx="1009650" cy="600075"/>
        </a:xfrm>
        <a:prstGeom prst="wedgeRectCallout">
          <a:avLst>
            <a:gd name="adj1" fmla="val -60380"/>
            <a:gd name="adj2" fmla="val 46773"/>
          </a:avLst>
        </a:prstGeom>
        <a:solidFill>
          <a:srgbClr val="00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l-GR" sz="800" b="1" i="0" strike="noStrike">
              <a:solidFill>
                <a:srgbClr val="000000"/>
              </a:solidFill>
              <a:latin typeface="Comic Sans MS"/>
            </a:rPr>
            <a:t>Εμείς έχουμε μόνο τα 2/5 (πχ το μπλε μέρος)</a:t>
          </a:r>
        </a:p>
      </xdr:txBody>
    </xdr:sp>
    <xdr:clientData/>
  </xdr:twoCellAnchor>
  <xdr:twoCellAnchor>
    <xdr:from>
      <xdr:col>14</xdr:col>
      <xdr:colOff>38100</xdr:colOff>
      <xdr:row>58</xdr:row>
      <xdr:rowOff>76200</xdr:rowOff>
    </xdr:from>
    <xdr:to>
      <xdr:col>14</xdr:col>
      <xdr:colOff>238125</xdr:colOff>
      <xdr:row>59</xdr:row>
      <xdr:rowOff>133350</xdr:rowOff>
    </xdr:to>
    <xdr:sp macro="" textlink="">
      <xdr:nvSpPr>
        <xdr:cNvPr id="36956" name="Text Box 92"/>
        <xdr:cNvSpPr txBox="1">
          <a:spLocks noChangeArrowheads="1"/>
        </xdr:cNvSpPr>
      </xdr:nvSpPr>
      <xdr:spPr bwMode="auto">
        <a:xfrm>
          <a:off x="4695825" y="17726025"/>
          <a:ext cx="2000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3</a:t>
          </a:r>
        </a:p>
      </xdr:txBody>
    </xdr:sp>
    <xdr:clientData/>
  </xdr:twoCellAnchor>
  <xdr:twoCellAnchor>
    <xdr:from>
      <xdr:col>8</xdr:col>
      <xdr:colOff>180975</xdr:colOff>
      <xdr:row>55</xdr:row>
      <xdr:rowOff>228600</xdr:rowOff>
    </xdr:from>
    <xdr:to>
      <xdr:col>9</xdr:col>
      <xdr:colOff>247650</xdr:colOff>
      <xdr:row>55</xdr:row>
      <xdr:rowOff>228600</xdr:rowOff>
    </xdr:to>
    <xdr:sp macro="" textlink="">
      <xdr:nvSpPr>
        <xdr:cNvPr id="2788196" name="Line 93"/>
        <xdr:cNvSpPr>
          <a:spLocks noChangeShapeType="1"/>
        </xdr:cNvSpPr>
      </xdr:nvSpPr>
      <xdr:spPr bwMode="auto">
        <a:xfrm flipV="1">
          <a:off x="2819400" y="16840200"/>
          <a:ext cx="352425" cy="0"/>
        </a:xfrm>
        <a:prstGeom prst="line">
          <a:avLst/>
        </a:prstGeom>
        <a:noFill/>
        <a:ln w="2857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17</xdr:col>
      <xdr:colOff>295275</xdr:colOff>
      <xdr:row>52</xdr:row>
      <xdr:rowOff>66675</xdr:rowOff>
    </xdr:from>
    <xdr:to>
      <xdr:col>18</xdr:col>
      <xdr:colOff>152400</xdr:colOff>
      <xdr:row>53</xdr:row>
      <xdr:rowOff>257175</xdr:rowOff>
    </xdr:to>
    <xdr:sp macro="" textlink="">
      <xdr:nvSpPr>
        <xdr:cNvPr id="36958" name="Text Box 94"/>
        <xdr:cNvSpPr txBox="1">
          <a:spLocks noChangeArrowheads="1"/>
        </xdr:cNvSpPr>
      </xdr:nvSpPr>
      <xdr:spPr bwMode="auto">
        <a:xfrm>
          <a:off x="6010275" y="15782925"/>
          <a:ext cx="2095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n-GB" sz="1000" b="1" i="0" u="sng" strike="noStrike">
              <a:solidFill>
                <a:srgbClr val="000000"/>
              </a:solidFill>
              <a:latin typeface="Comic Sans MS"/>
            </a:rPr>
            <a:t>4</a:t>
          </a:r>
        </a:p>
        <a:p>
          <a:pPr algn="l" rtl="0">
            <a:defRPr sz="1000"/>
          </a:pPr>
          <a:r>
            <a:rPr lang="en-GB" sz="1000" b="1" i="0" strike="noStrike">
              <a:solidFill>
                <a:srgbClr val="000000"/>
              </a:solidFill>
              <a:latin typeface="Comic Sans MS"/>
            </a:rPr>
            <a:t>15</a:t>
          </a:r>
        </a:p>
      </xdr:txBody>
    </xdr:sp>
    <xdr:clientData/>
  </xdr:twoCellAnchor>
  <xdr:twoCellAnchor>
    <xdr:from>
      <xdr:col>10</xdr:col>
      <xdr:colOff>247650</xdr:colOff>
      <xdr:row>53</xdr:row>
      <xdr:rowOff>228600</xdr:rowOff>
    </xdr:from>
    <xdr:to>
      <xdr:col>11</xdr:col>
      <xdr:colOff>152400</xdr:colOff>
      <xdr:row>55</xdr:row>
      <xdr:rowOff>66675</xdr:rowOff>
    </xdr:to>
    <xdr:sp macro="" textlink="">
      <xdr:nvSpPr>
        <xdr:cNvPr id="36959" name="Text Box 95"/>
        <xdr:cNvSpPr txBox="1">
          <a:spLocks noChangeArrowheads="1"/>
        </xdr:cNvSpPr>
      </xdr:nvSpPr>
      <xdr:spPr bwMode="auto">
        <a:xfrm>
          <a:off x="3495675" y="16211550"/>
          <a:ext cx="257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576" tIns="41148" rIns="0" bIns="0" anchor="t" upright="1"/>
        <a:lstStyle/>
        <a:p>
          <a:pPr algn="l" rtl="0">
            <a:defRPr sz="1000"/>
          </a:pPr>
          <a:r>
            <a:rPr lang="en-GB" sz="12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200" b="1" i="0" strike="noStrike">
              <a:solidFill>
                <a:srgbClr val="000000"/>
              </a:solidFill>
              <a:latin typeface="Comic Sans MS"/>
            </a:rPr>
            <a:t>5</a:t>
          </a:r>
        </a:p>
      </xdr:txBody>
    </xdr:sp>
    <xdr:clientData/>
  </xdr:twoCellAnchor>
  <xdr:twoCellAnchor>
    <xdr:from>
      <xdr:col>12</xdr:col>
      <xdr:colOff>9525</xdr:colOff>
      <xdr:row>53</xdr:row>
      <xdr:rowOff>19050</xdr:rowOff>
    </xdr:from>
    <xdr:to>
      <xdr:col>14</xdr:col>
      <xdr:colOff>47625</xdr:colOff>
      <xdr:row>57</xdr:row>
      <xdr:rowOff>66675</xdr:rowOff>
    </xdr:to>
    <xdr:pic>
      <xdr:nvPicPr>
        <xdr:cNvPr id="2788199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62400" y="16002000"/>
          <a:ext cx="7429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257175</xdr:colOff>
      <xdr:row>50</xdr:row>
      <xdr:rowOff>133350</xdr:rowOff>
    </xdr:from>
    <xdr:to>
      <xdr:col>16</xdr:col>
      <xdr:colOff>104775</xdr:colOff>
      <xdr:row>55</xdr:row>
      <xdr:rowOff>247650</xdr:rowOff>
    </xdr:to>
    <xdr:sp macro="" textlink="">
      <xdr:nvSpPr>
        <xdr:cNvPr id="36963" name="AutoShape 99"/>
        <xdr:cNvSpPr>
          <a:spLocks noChangeArrowheads="1"/>
        </xdr:cNvSpPr>
      </xdr:nvSpPr>
      <xdr:spPr bwMode="auto">
        <a:xfrm>
          <a:off x="4562475" y="15344775"/>
          <a:ext cx="904875" cy="1514475"/>
        </a:xfrm>
        <a:prstGeom prst="wedgeRectCallout">
          <a:avLst>
            <a:gd name="adj1" fmla="val -88949"/>
            <a:gd name="adj2" fmla="val -13292"/>
          </a:avLst>
        </a:prstGeom>
        <a:solidFill>
          <a:srgbClr val="00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l-GR" sz="800" b="1" i="0" strike="noStrike">
              <a:solidFill>
                <a:srgbClr val="000000"/>
              </a:solidFill>
              <a:latin typeface="Comic Sans MS"/>
            </a:rPr>
            <a:t>Τα 2/5 τα μοιράζουμε στα 3 και από αυτά παίρνουμε τα 2. (πχ αυτά που είναι καθαρά μπλε χωρίς τελείες).</a:t>
          </a:r>
        </a:p>
      </xdr:txBody>
    </xdr:sp>
    <xdr:clientData/>
  </xdr:twoCellAnchor>
  <xdr:twoCellAnchor>
    <xdr:from>
      <xdr:col>18</xdr:col>
      <xdr:colOff>314325</xdr:colOff>
      <xdr:row>54</xdr:row>
      <xdr:rowOff>171450</xdr:rowOff>
    </xdr:from>
    <xdr:to>
      <xdr:col>21</xdr:col>
      <xdr:colOff>257175</xdr:colOff>
      <xdr:row>59</xdr:row>
      <xdr:rowOff>171450</xdr:rowOff>
    </xdr:to>
    <xdr:pic>
      <xdr:nvPicPr>
        <xdr:cNvPr id="2788201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0" y="16468725"/>
          <a:ext cx="9334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85725</xdr:colOff>
      <xdr:row>50</xdr:row>
      <xdr:rowOff>200025</xdr:rowOff>
    </xdr:from>
    <xdr:to>
      <xdr:col>20</xdr:col>
      <xdr:colOff>285750</xdr:colOff>
      <xdr:row>54</xdr:row>
      <xdr:rowOff>57150</xdr:rowOff>
    </xdr:to>
    <xdr:sp macro="" textlink="">
      <xdr:nvSpPr>
        <xdr:cNvPr id="36965" name="AutoShape 101"/>
        <xdr:cNvSpPr>
          <a:spLocks noChangeArrowheads="1"/>
        </xdr:cNvSpPr>
      </xdr:nvSpPr>
      <xdr:spPr bwMode="auto">
        <a:xfrm>
          <a:off x="6505575" y="15411450"/>
          <a:ext cx="466725" cy="942975"/>
        </a:xfrm>
        <a:prstGeom prst="wedgeRectCallout">
          <a:avLst>
            <a:gd name="adj1" fmla="val -15306"/>
            <a:gd name="adj2" fmla="val 102523"/>
          </a:avLst>
        </a:prstGeom>
        <a:solidFill>
          <a:srgbClr val="00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Τελικά πήραμε τα 4/15</a:t>
          </a:r>
        </a:p>
      </xdr:txBody>
    </xdr:sp>
    <xdr:clientData/>
  </xdr:twoCellAnchor>
  <xdr:twoCellAnchor>
    <xdr:from>
      <xdr:col>15</xdr:col>
      <xdr:colOff>152400</xdr:colOff>
      <xdr:row>56</xdr:row>
      <xdr:rowOff>76200</xdr:rowOff>
    </xdr:from>
    <xdr:to>
      <xdr:col>16</xdr:col>
      <xdr:colOff>152400</xdr:colOff>
      <xdr:row>56</xdr:row>
      <xdr:rowOff>85725</xdr:rowOff>
    </xdr:to>
    <xdr:sp macro="" textlink="">
      <xdr:nvSpPr>
        <xdr:cNvPr id="2788203" name="Line 102"/>
        <xdr:cNvSpPr>
          <a:spLocks noChangeShapeType="1"/>
        </xdr:cNvSpPr>
      </xdr:nvSpPr>
      <xdr:spPr bwMode="auto">
        <a:xfrm flipV="1">
          <a:off x="5162550" y="17002125"/>
          <a:ext cx="352425" cy="9525"/>
        </a:xfrm>
        <a:prstGeom prst="line">
          <a:avLst/>
        </a:prstGeom>
        <a:noFill/>
        <a:ln w="2857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85725</xdr:colOff>
      <xdr:row>62</xdr:row>
      <xdr:rowOff>171450</xdr:rowOff>
    </xdr:from>
    <xdr:to>
      <xdr:col>4</xdr:col>
      <xdr:colOff>247650</xdr:colOff>
      <xdr:row>64</xdr:row>
      <xdr:rowOff>219075</xdr:rowOff>
    </xdr:to>
    <xdr:sp macro="" textlink="">
      <xdr:nvSpPr>
        <xdr:cNvPr id="36967" name="WordArt 103"/>
        <xdr:cNvSpPr>
          <a:spLocks noChangeArrowheads="1" noChangeShapeType="1" noTextEdit="1"/>
        </xdr:cNvSpPr>
      </xdr:nvSpPr>
      <xdr:spPr bwMode="auto">
        <a:xfrm>
          <a:off x="619125" y="19402425"/>
          <a:ext cx="866775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C0C0C0"/>
                </a:outerShdw>
              </a:effectLst>
              <a:latin typeface="Times New Roman"/>
              <a:cs typeface="Times New Roman"/>
            </a:rPr>
            <a:t>'Αρα</a:t>
          </a:r>
          <a:endParaRPr lang="en-GB" sz="3600" kern="10" spc="0">
            <a:ln w="9525">
              <a:noFill/>
              <a:round/>
              <a:headEnd/>
              <a:tailEnd/>
            </a:ln>
            <a:solidFill>
              <a:srgbClr val="336699"/>
            </a:solidFill>
            <a:effectLst>
              <a:outerShdw dist="45791" dir="2021404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28575</xdr:colOff>
      <xdr:row>51</xdr:row>
      <xdr:rowOff>57150</xdr:rowOff>
    </xdr:from>
    <xdr:to>
      <xdr:col>5</xdr:col>
      <xdr:colOff>57150</xdr:colOff>
      <xdr:row>53</xdr:row>
      <xdr:rowOff>9525</xdr:rowOff>
    </xdr:to>
    <xdr:sp macro="" textlink="">
      <xdr:nvSpPr>
        <xdr:cNvPr id="2788205" name="Line 104"/>
        <xdr:cNvSpPr>
          <a:spLocks noChangeShapeType="1"/>
        </xdr:cNvSpPr>
      </xdr:nvSpPr>
      <xdr:spPr bwMode="auto">
        <a:xfrm flipH="1">
          <a:off x="1619250" y="15516225"/>
          <a:ext cx="28575" cy="476250"/>
        </a:xfrm>
        <a:prstGeom prst="line">
          <a:avLst/>
        </a:prstGeom>
        <a:noFill/>
        <a:ln w="28575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333375</xdr:colOff>
      <xdr:row>53</xdr:row>
      <xdr:rowOff>0</xdr:rowOff>
    </xdr:from>
    <xdr:to>
      <xdr:col>1</xdr:col>
      <xdr:colOff>333375</xdr:colOff>
      <xdr:row>55</xdr:row>
      <xdr:rowOff>304800</xdr:rowOff>
    </xdr:to>
    <xdr:sp macro="" textlink="">
      <xdr:nvSpPr>
        <xdr:cNvPr id="2788206" name="Line 112"/>
        <xdr:cNvSpPr>
          <a:spLocks noChangeShapeType="1"/>
        </xdr:cNvSpPr>
      </xdr:nvSpPr>
      <xdr:spPr bwMode="auto">
        <a:xfrm>
          <a:off x="514350" y="15982950"/>
          <a:ext cx="0" cy="933450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11</xdr:col>
      <xdr:colOff>28575</xdr:colOff>
      <xdr:row>53</xdr:row>
      <xdr:rowOff>19050</xdr:rowOff>
    </xdr:from>
    <xdr:to>
      <xdr:col>11</xdr:col>
      <xdr:colOff>28575</xdr:colOff>
      <xdr:row>56</xdr:row>
      <xdr:rowOff>9525</xdr:rowOff>
    </xdr:to>
    <xdr:sp macro="" textlink="">
      <xdr:nvSpPr>
        <xdr:cNvPr id="2788207" name="Line 113"/>
        <xdr:cNvSpPr>
          <a:spLocks noChangeShapeType="1"/>
        </xdr:cNvSpPr>
      </xdr:nvSpPr>
      <xdr:spPr bwMode="auto">
        <a:xfrm>
          <a:off x="3629025" y="16002000"/>
          <a:ext cx="0" cy="933450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9525</xdr:colOff>
      <xdr:row>54</xdr:row>
      <xdr:rowOff>19050</xdr:rowOff>
    </xdr:from>
    <xdr:to>
      <xdr:col>2</xdr:col>
      <xdr:colOff>342900</xdr:colOff>
      <xdr:row>54</xdr:row>
      <xdr:rowOff>19050</xdr:rowOff>
    </xdr:to>
    <xdr:sp macro="" textlink="">
      <xdr:nvSpPr>
        <xdr:cNvPr id="2788208" name="Line 114"/>
        <xdr:cNvSpPr>
          <a:spLocks noChangeShapeType="1"/>
        </xdr:cNvSpPr>
      </xdr:nvSpPr>
      <xdr:spPr bwMode="auto">
        <a:xfrm>
          <a:off x="190500" y="16316325"/>
          <a:ext cx="685800" cy="0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2</xdr:col>
      <xdr:colOff>333375</xdr:colOff>
      <xdr:row>54</xdr:row>
      <xdr:rowOff>28575</xdr:rowOff>
    </xdr:from>
    <xdr:to>
      <xdr:col>3</xdr:col>
      <xdr:colOff>342900</xdr:colOff>
      <xdr:row>54</xdr:row>
      <xdr:rowOff>28575</xdr:rowOff>
    </xdr:to>
    <xdr:sp macro="" textlink="">
      <xdr:nvSpPr>
        <xdr:cNvPr id="2788209" name="Line 115"/>
        <xdr:cNvSpPr>
          <a:spLocks noChangeShapeType="1"/>
        </xdr:cNvSpPr>
      </xdr:nvSpPr>
      <xdr:spPr bwMode="auto">
        <a:xfrm>
          <a:off x="866775" y="16325850"/>
          <a:ext cx="361950" cy="0"/>
        </a:xfrm>
        <a:prstGeom prst="line">
          <a:avLst/>
        </a:prstGeom>
        <a:noFill/>
        <a:ln w="9525">
          <a:solidFill>
            <a:srgbClr val="FF99CC"/>
          </a:solidFill>
          <a:prstDash val="sysDot"/>
          <a:round/>
          <a:headEnd/>
          <a:tailEnd/>
        </a:ln>
      </xdr:spPr>
    </xdr:sp>
    <xdr:clientData/>
  </xdr:twoCellAnchor>
  <xdr:twoCellAnchor>
    <xdr:from>
      <xdr:col>5</xdr:col>
      <xdr:colOff>0</xdr:colOff>
      <xdr:row>54</xdr:row>
      <xdr:rowOff>19050</xdr:rowOff>
    </xdr:from>
    <xdr:to>
      <xdr:col>6</xdr:col>
      <xdr:colOff>9525</xdr:colOff>
      <xdr:row>54</xdr:row>
      <xdr:rowOff>19050</xdr:rowOff>
    </xdr:to>
    <xdr:sp macro="" textlink="">
      <xdr:nvSpPr>
        <xdr:cNvPr id="2788210" name="Line 116"/>
        <xdr:cNvSpPr>
          <a:spLocks noChangeShapeType="1"/>
        </xdr:cNvSpPr>
      </xdr:nvSpPr>
      <xdr:spPr bwMode="auto">
        <a:xfrm>
          <a:off x="1590675" y="16316325"/>
          <a:ext cx="361950" cy="0"/>
        </a:xfrm>
        <a:prstGeom prst="line">
          <a:avLst/>
        </a:prstGeom>
        <a:noFill/>
        <a:ln w="9525">
          <a:solidFill>
            <a:srgbClr val="FF99CC"/>
          </a:solidFill>
          <a:prstDash val="sysDot"/>
          <a:round/>
          <a:headEnd/>
          <a:tailEnd/>
        </a:ln>
      </xdr:spPr>
    </xdr:sp>
    <xdr:clientData/>
  </xdr:twoCellAnchor>
  <xdr:twoCellAnchor>
    <xdr:from>
      <xdr:col>4</xdr:col>
      <xdr:colOff>9525</xdr:colOff>
      <xdr:row>54</xdr:row>
      <xdr:rowOff>19050</xdr:rowOff>
    </xdr:from>
    <xdr:to>
      <xdr:col>5</xdr:col>
      <xdr:colOff>19050</xdr:colOff>
      <xdr:row>54</xdr:row>
      <xdr:rowOff>19050</xdr:rowOff>
    </xdr:to>
    <xdr:sp macro="" textlink="">
      <xdr:nvSpPr>
        <xdr:cNvPr id="2788211" name="Line 117"/>
        <xdr:cNvSpPr>
          <a:spLocks noChangeShapeType="1"/>
        </xdr:cNvSpPr>
      </xdr:nvSpPr>
      <xdr:spPr bwMode="auto">
        <a:xfrm>
          <a:off x="1247775" y="16316325"/>
          <a:ext cx="361950" cy="0"/>
        </a:xfrm>
        <a:prstGeom prst="line">
          <a:avLst/>
        </a:prstGeom>
        <a:noFill/>
        <a:ln w="9525">
          <a:solidFill>
            <a:srgbClr val="99CC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10</xdr:col>
      <xdr:colOff>9525</xdr:colOff>
      <xdr:row>54</xdr:row>
      <xdr:rowOff>9525</xdr:rowOff>
    </xdr:from>
    <xdr:to>
      <xdr:col>12</xdr:col>
      <xdr:colOff>38100</xdr:colOff>
      <xdr:row>54</xdr:row>
      <xdr:rowOff>9525</xdr:rowOff>
    </xdr:to>
    <xdr:sp macro="" textlink="">
      <xdr:nvSpPr>
        <xdr:cNvPr id="2788212" name="Line 118"/>
        <xdr:cNvSpPr>
          <a:spLocks noChangeShapeType="1"/>
        </xdr:cNvSpPr>
      </xdr:nvSpPr>
      <xdr:spPr bwMode="auto">
        <a:xfrm>
          <a:off x="3257550" y="16306800"/>
          <a:ext cx="733425" cy="0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18</xdr:col>
      <xdr:colOff>0</xdr:colOff>
      <xdr:row>51</xdr:row>
      <xdr:rowOff>247650</xdr:rowOff>
    </xdr:from>
    <xdr:to>
      <xdr:col>18</xdr:col>
      <xdr:colOff>9525</xdr:colOff>
      <xdr:row>54</xdr:row>
      <xdr:rowOff>28575</xdr:rowOff>
    </xdr:to>
    <xdr:sp macro="" textlink="">
      <xdr:nvSpPr>
        <xdr:cNvPr id="2788213" name="Line 119"/>
        <xdr:cNvSpPr>
          <a:spLocks noChangeShapeType="1"/>
        </xdr:cNvSpPr>
      </xdr:nvSpPr>
      <xdr:spPr bwMode="auto">
        <a:xfrm>
          <a:off x="6067425" y="15706725"/>
          <a:ext cx="9525" cy="619125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17</xdr:col>
      <xdr:colOff>9525</xdr:colOff>
      <xdr:row>53</xdr:row>
      <xdr:rowOff>19050</xdr:rowOff>
    </xdr:from>
    <xdr:to>
      <xdr:col>18</xdr:col>
      <xdr:colOff>342900</xdr:colOff>
      <xdr:row>53</xdr:row>
      <xdr:rowOff>19050</xdr:rowOff>
    </xdr:to>
    <xdr:sp macro="" textlink="">
      <xdr:nvSpPr>
        <xdr:cNvPr id="2788214" name="Line 120"/>
        <xdr:cNvSpPr>
          <a:spLocks noChangeShapeType="1"/>
        </xdr:cNvSpPr>
      </xdr:nvSpPr>
      <xdr:spPr bwMode="auto">
        <a:xfrm>
          <a:off x="5724525" y="16002000"/>
          <a:ext cx="685800" cy="0"/>
        </a:xfrm>
        <a:prstGeom prst="line">
          <a:avLst/>
        </a:prstGeom>
        <a:noFill/>
        <a:ln w="9525">
          <a:solidFill>
            <a:srgbClr val="00FFFF"/>
          </a:solidFill>
          <a:prstDash val="sysDot"/>
          <a:round/>
          <a:headEnd/>
          <a:tailEnd/>
        </a:ln>
      </xdr:spPr>
    </xdr:sp>
    <xdr:clientData/>
  </xdr:twoCellAnchor>
  <xdr:twoCellAnchor>
    <xdr:from>
      <xdr:col>0</xdr:col>
      <xdr:colOff>123825</xdr:colOff>
      <xdr:row>66</xdr:row>
      <xdr:rowOff>0</xdr:rowOff>
    </xdr:from>
    <xdr:to>
      <xdr:col>5</xdr:col>
      <xdr:colOff>9525</xdr:colOff>
      <xdr:row>66</xdr:row>
      <xdr:rowOff>419100</xdr:rowOff>
    </xdr:to>
    <xdr:sp macro="" textlink="">
      <xdr:nvSpPr>
        <xdr:cNvPr id="36986" name="WordArt 122"/>
        <xdr:cNvSpPr>
          <a:spLocks noChangeArrowheads="1" noChangeShapeType="1" noTextEdit="1"/>
        </xdr:cNvSpPr>
      </xdr:nvSpPr>
      <xdr:spPr bwMode="auto">
        <a:xfrm>
          <a:off x="123825" y="20250150"/>
          <a:ext cx="1476375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Συμπέρασμα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B2B2B2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6</xdr:col>
      <xdr:colOff>285750</xdr:colOff>
      <xdr:row>69</xdr:row>
      <xdr:rowOff>180975</xdr:rowOff>
    </xdr:from>
    <xdr:to>
      <xdr:col>10</xdr:col>
      <xdr:colOff>219075</xdr:colOff>
      <xdr:row>75</xdr:row>
      <xdr:rowOff>133350</xdr:rowOff>
    </xdr:to>
    <xdr:sp macro="" textlink="">
      <xdr:nvSpPr>
        <xdr:cNvPr id="36987" name="WordArt 123">
          <a:hlinkClick xmlns:r="http://schemas.openxmlformats.org/officeDocument/2006/relationships" r:id="rId4"/>
        </xdr:cNvPr>
        <xdr:cNvSpPr>
          <a:spLocks noChangeArrowheads="1" noChangeShapeType="1" noTextEdit="1"/>
        </xdr:cNvSpPr>
      </xdr:nvSpPr>
      <xdr:spPr bwMode="auto">
        <a:xfrm>
          <a:off x="2228850" y="21412200"/>
          <a:ext cx="1238250" cy="1438275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/>
          <a:r>
            <a:rPr lang="el-GR" sz="3600" b="1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Comic Sans MS"/>
            </a:rPr>
            <a:t>Τέλος</a:t>
          </a:r>
          <a:endParaRPr lang="en-GB" sz="3600" b="1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12</xdr:col>
      <xdr:colOff>47625</xdr:colOff>
      <xdr:row>70</xdr:row>
      <xdr:rowOff>190500</xdr:rowOff>
    </xdr:from>
    <xdr:to>
      <xdr:col>18</xdr:col>
      <xdr:colOff>66675</xdr:colOff>
      <xdr:row>72</xdr:row>
      <xdr:rowOff>219075</xdr:rowOff>
    </xdr:to>
    <xdr:sp macro="" textlink="">
      <xdr:nvSpPr>
        <xdr:cNvPr id="36988" name="AutoShape 124" descr="80%">
          <a:hlinkClick xmlns:r="http://schemas.openxmlformats.org/officeDocument/2006/relationships" r:id="rId5"/>
        </xdr:cNvPr>
        <xdr:cNvSpPr>
          <a:spLocks noChangeArrowheads="1"/>
        </xdr:cNvSpPr>
      </xdr:nvSpPr>
      <xdr:spPr bwMode="auto">
        <a:xfrm>
          <a:off x="4000500" y="21669375"/>
          <a:ext cx="2133600" cy="523875"/>
        </a:xfrm>
        <a:prstGeom prst="ellipseRibbon">
          <a:avLst>
            <a:gd name="adj1" fmla="val 25000"/>
            <a:gd name="adj2" fmla="val 50000"/>
            <a:gd name="adj3" fmla="val 12500"/>
          </a:avLst>
        </a:prstGeom>
        <a:pattFill prst="pct80">
          <a:fgClr>
            <a:srgbClr val="00CCFF"/>
          </a:fgClr>
          <a:bgClr>
            <a:srgbClr val="FFFFFF"/>
          </a:bgClr>
        </a:pattFill>
        <a:ln w="9525">
          <a:solidFill>
            <a:srgbClr val="000000"/>
          </a:solidFill>
          <a:round/>
          <a:headEnd/>
          <a:tailEnd/>
        </a:ln>
        <a:effectLst/>
      </xdr:spPr>
      <xdr:txBody>
        <a:bodyPr vertOverflow="clip" wrap="square" lIns="36576" tIns="41148" rIns="36576" bIns="41148" anchor="ctr" upright="1"/>
        <a:lstStyle/>
        <a:p>
          <a:pPr algn="ctr" rtl="0">
            <a:defRPr sz="1000"/>
          </a:pPr>
          <a:r>
            <a:rPr lang="el-GR" sz="12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390525</xdr:colOff>
      <xdr:row>1</xdr:row>
      <xdr:rowOff>47625</xdr:rowOff>
    </xdr:from>
    <xdr:to>
      <xdr:col>10</xdr:col>
      <xdr:colOff>285750</xdr:colOff>
      <xdr:row>1</xdr:row>
      <xdr:rowOff>685800</xdr:rowOff>
    </xdr:to>
    <xdr:sp macro="" textlink="">
      <xdr:nvSpPr>
        <xdr:cNvPr id="43009" name="WordArt 1"/>
        <xdr:cNvSpPr>
          <a:spLocks noChangeArrowheads="1" noChangeShapeType="1" noTextEdit="1"/>
        </xdr:cNvSpPr>
      </xdr:nvSpPr>
      <xdr:spPr bwMode="auto">
        <a:xfrm>
          <a:off x="990600" y="142875"/>
          <a:ext cx="3581400" cy="6381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l-GR" sz="3600" b="1" kern="10" spc="0">
              <a:ln w="12700">
                <a:solidFill>
                  <a:srgbClr val="3333CC"/>
                </a:solidFill>
                <a:round/>
                <a:headEnd/>
                <a:tailEnd/>
              </a:ln>
              <a:solidFill>
                <a:srgbClr val="B2B2B2">
                  <a:alpha val="50000"/>
                </a:srgbClr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Comic Sans MS"/>
            </a:rPr>
            <a:t>Προβλήματα αξίας κλασμάτων </a:t>
          </a:r>
          <a:endParaRPr lang="en-GB" sz="3600" b="1" kern="10" spc="0">
            <a:ln w="12700">
              <a:solidFill>
                <a:srgbClr val="3333CC"/>
              </a:solidFill>
              <a:round/>
              <a:headEnd/>
              <a:tailEnd/>
            </a:ln>
            <a:solidFill>
              <a:srgbClr val="B2B2B2">
                <a:alpha val="50000"/>
              </a:srgbClr>
            </a:solidFill>
            <a:effectLst>
              <a:outerShdw dist="45791" dir="2021404" algn="ctr" rotWithShape="0">
                <a:srgbClr val="9999FF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14</xdr:col>
      <xdr:colOff>285750</xdr:colOff>
      <xdr:row>16</xdr:row>
      <xdr:rowOff>9525</xdr:rowOff>
    </xdr:from>
    <xdr:to>
      <xdr:col>15</xdr:col>
      <xdr:colOff>352425</xdr:colOff>
      <xdr:row>18</xdr:row>
      <xdr:rowOff>304800</xdr:rowOff>
    </xdr:to>
    <xdr:pic>
      <xdr:nvPicPr>
        <xdr:cNvPr id="436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0" y="5600700"/>
          <a:ext cx="457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104775</xdr:colOff>
      <xdr:row>57</xdr:row>
      <xdr:rowOff>123825</xdr:rowOff>
    </xdr:from>
    <xdr:to>
      <xdr:col>8</xdr:col>
      <xdr:colOff>180975</xdr:colOff>
      <xdr:row>63</xdr:row>
      <xdr:rowOff>123825</xdr:rowOff>
    </xdr:to>
    <xdr:pic>
      <xdr:nvPicPr>
        <xdr:cNvPr id="4369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9900" y="20373975"/>
          <a:ext cx="6858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180975</xdr:colOff>
      <xdr:row>5</xdr:row>
      <xdr:rowOff>161925</xdr:rowOff>
    </xdr:from>
    <xdr:to>
      <xdr:col>17</xdr:col>
      <xdr:colOff>28575</xdr:colOff>
      <xdr:row>8</xdr:row>
      <xdr:rowOff>247650</xdr:rowOff>
    </xdr:to>
    <xdr:pic>
      <xdr:nvPicPr>
        <xdr:cNvPr id="4369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34225" y="1733550"/>
          <a:ext cx="8953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247650</xdr:colOff>
      <xdr:row>58</xdr:row>
      <xdr:rowOff>9525</xdr:rowOff>
    </xdr:from>
    <xdr:to>
      <xdr:col>14</xdr:col>
      <xdr:colOff>323850</xdr:colOff>
      <xdr:row>59</xdr:row>
      <xdr:rowOff>209550</xdr:rowOff>
    </xdr:to>
    <xdr:sp macro="" textlink="">
      <xdr:nvSpPr>
        <xdr:cNvPr id="43013" name="AutoShape 5" descr="Water droplets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3676650" y="17897475"/>
          <a:ext cx="2724150" cy="619125"/>
        </a:xfrm>
        <a:prstGeom prst="ribbon">
          <a:avLst>
            <a:gd name="adj1" fmla="val 12500"/>
            <a:gd name="adj2" fmla="val 50000"/>
          </a:avLst>
        </a:prstGeom>
        <a:blipFill dpi="0" rotWithShape="0">
          <a:blip xmlns:r="http://schemas.openxmlformats.org/officeDocument/2006/relationships" r:embed="rId4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el-GR" sz="1400" b="1" i="0" strike="noStrike">
              <a:solidFill>
                <a:srgbClr val="000000"/>
              </a:solidFill>
              <a:latin typeface="Comic Sans MS"/>
            </a:rPr>
            <a:t>ΕΠΙΣΤΡΟΦΗ</a:t>
          </a:r>
        </a:p>
      </xdr:txBody>
    </xdr:sp>
    <xdr:clientData/>
  </xdr:twoCellAnchor>
  <xdr:twoCellAnchor>
    <xdr:from>
      <xdr:col>11</xdr:col>
      <xdr:colOff>247650</xdr:colOff>
      <xdr:row>1</xdr:row>
      <xdr:rowOff>47625</xdr:rowOff>
    </xdr:from>
    <xdr:to>
      <xdr:col>16</xdr:col>
      <xdr:colOff>180975</xdr:colOff>
      <xdr:row>2</xdr:row>
      <xdr:rowOff>66675</xdr:rowOff>
    </xdr:to>
    <xdr:sp macro="" textlink="">
      <xdr:nvSpPr>
        <xdr:cNvPr id="43014" name="AutoShape 6" descr="Bouquet">
          <a:hlinkClick xmlns:r="http://schemas.openxmlformats.org/officeDocument/2006/relationships" r:id="rId5"/>
        </xdr:cNvPr>
        <xdr:cNvSpPr>
          <a:spLocks noChangeArrowheads="1"/>
        </xdr:cNvSpPr>
      </xdr:nvSpPr>
      <xdr:spPr bwMode="auto">
        <a:xfrm>
          <a:off x="4962525" y="142875"/>
          <a:ext cx="2114550" cy="752475"/>
        </a:xfrm>
        <a:prstGeom prst="ribbon">
          <a:avLst>
            <a:gd name="adj1" fmla="val 12500"/>
            <a:gd name="adj2" fmla="val 50000"/>
          </a:avLst>
        </a:prstGeom>
        <a:blipFill dpi="0" rotWithShape="0">
          <a:blip xmlns:r="http://schemas.openxmlformats.org/officeDocument/2006/relationships" r:embed="rId6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36576" rIns="27432" bIns="36576" anchor="ctr" upright="1"/>
        <a:lstStyle/>
        <a:p>
          <a:pPr algn="ctr" rtl="0">
            <a:defRPr sz="1000"/>
          </a:pPr>
          <a:r>
            <a:rPr lang="el-GR" sz="1000" b="1" i="0" strike="noStrike">
              <a:solidFill>
                <a:srgbClr val="000000"/>
              </a:solidFill>
              <a:latin typeface="Comic Sans MS"/>
            </a:rPr>
            <a:t>ΕΠΙΣΤΡΟΦΗ ΣΤΑ ΠΕΡΙΕΧΟΜΕΝΑ</a:t>
          </a:r>
        </a:p>
      </xdr:txBody>
    </xdr:sp>
    <xdr:clientData/>
  </xdr:twoCellAnchor>
  <xdr:twoCellAnchor>
    <xdr:from>
      <xdr:col>4</xdr:col>
      <xdr:colOff>28575</xdr:colOff>
      <xdr:row>6</xdr:row>
      <xdr:rowOff>381000</xdr:rowOff>
    </xdr:from>
    <xdr:to>
      <xdr:col>4</xdr:col>
      <xdr:colOff>257175</xdr:colOff>
      <xdr:row>8</xdr:row>
      <xdr:rowOff>133350</xdr:rowOff>
    </xdr:to>
    <xdr:sp macro="" textlink="">
      <xdr:nvSpPr>
        <xdr:cNvPr id="43015" name="Text Box 7"/>
        <xdr:cNvSpPr txBox="1">
          <a:spLocks noChangeArrowheads="1"/>
        </xdr:cNvSpPr>
      </xdr:nvSpPr>
      <xdr:spPr bwMode="auto">
        <a:xfrm>
          <a:off x="1514475" y="2466975"/>
          <a:ext cx="228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3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5</a:t>
          </a:r>
        </a:p>
      </xdr:txBody>
    </xdr:sp>
    <xdr:clientData/>
  </xdr:twoCellAnchor>
  <xdr:twoCellAnchor>
    <xdr:from>
      <xdr:col>1</xdr:col>
      <xdr:colOff>171450</xdr:colOff>
      <xdr:row>8</xdr:row>
      <xdr:rowOff>228600</xdr:rowOff>
    </xdr:from>
    <xdr:to>
      <xdr:col>3</xdr:col>
      <xdr:colOff>333375</xdr:colOff>
      <xdr:row>8</xdr:row>
      <xdr:rowOff>571500</xdr:rowOff>
    </xdr:to>
    <xdr:sp macro="" textlink="">
      <xdr:nvSpPr>
        <xdr:cNvPr id="43136" name="WordArt 128"/>
        <xdr:cNvSpPr>
          <a:spLocks noChangeArrowheads="1" noChangeShapeType="1" noTextEdit="1"/>
        </xdr:cNvSpPr>
      </xdr:nvSpPr>
      <xdr:spPr bwMode="auto">
        <a:xfrm>
          <a:off x="342900" y="3114675"/>
          <a:ext cx="1047750" cy="34290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l-GR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Comic Sans MS"/>
            </a:rPr>
            <a:t>Απάντηση:</a:t>
          </a:r>
          <a:endParaRPr lang="en-GB" sz="3600" b="1" kern="10" spc="-360">
            <a:ln w="12700">
              <a:solidFill>
                <a:srgbClr val="000099"/>
              </a:solidFill>
              <a:round/>
              <a:headEnd/>
              <a:tailEnd/>
            </a:ln>
            <a:solidFill>
              <a:srgbClr val="33CCFF"/>
            </a:solidFill>
            <a:effectLst>
              <a:outerShdw dist="125724" dir="18900000" algn="ctr" rotWithShape="0">
                <a:srgbClr val="000099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12</xdr:col>
      <xdr:colOff>161925</xdr:colOff>
      <xdr:row>15</xdr:row>
      <xdr:rowOff>476250</xdr:rowOff>
    </xdr:from>
    <xdr:to>
      <xdr:col>12</xdr:col>
      <xdr:colOff>466725</xdr:colOff>
      <xdr:row>17</xdr:row>
      <xdr:rowOff>114300</xdr:rowOff>
    </xdr:to>
    <xdr:sp macro="" textlink="">
      <xdr:nvSpPr>
        <xdr:cNvPr id="43143" name="Text Box 135"/>
        <xdr:cNvSpPr txBox="1">
          <a:spLocks noChangeArrowheads="1"/>
        </xdr:cNvSpPr>
      </xdr:nvSpPr>
      <xdr:spPr bwMode="auto">
        <a:xfrm>
          <a:off x="5619750" y="55530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3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4</a:t>
          </a:r>
        </a:p>
      </xdr:txBody>
    </xdr:sp>
    <xdr:clientData/>
  </xdr:twoCellAnchor>
  <xdr:twoCellAnchor>
    <xdr:from>
      <xdr:col>1</xdr:col>
      <xdr:colOff>200024</xdr:colOff>
      <xdr:row>18</xdr:row>
      <xdr:rowOff>200025</xdr:rowOff>
    </xdr:from>
    <xdr:to>
      <xdr:col>4</xdr:col>
      <xdr:colOff>152399</xdr:colOff>
      <xdr:row>18</xdr:row>
      <xdr:rowOff>542925</xdr:rowOff>
    </xdr:to>
    <xdr:sp macro="" textlink="">
      <xdr:nvSpPr>
        <xdr:cNvPr id="43144" name="WordArt 136"/>
        <xdr:cNvSpPr>
          <a:spLocks noChangeArrowheads="1" noChangeShapeType="1" noTextEdit="1"/>
        </xdr:cNvSpPr>
      </xdr:nvSpPr>
      <xdr:spPr bwMode="auto">
        <a:xfrm>
          <a:off x="371474" y="6591300"/>
          <a:ext cx="1266825" cy="34290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l-GR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Comic Sans MS"/>
            </a:rPr>
            <a:t>Απάντηση:</a:t>
          </a:r>
          <a:endParaRPr lang="en-GB" sz="3600" b="1" kern="10" spc="-360">
            <a:ln w="12700">
              <a:solidFill>
                <a:srgbClr val="000099"/>
              </a:solidFill>
              <a:round/>
              <a:headEnd/>
              <a:tailEnd/>
            </a:ln>
            <a:solidFill>
              <a:srgbClr val="33CCFF"/>
            </a:solidFill>
            <a:effectLst>
              <a:outerShdw dist="125724" dir="18900000" algn="ctr" rotWithShape="0">
                <a:srgbClr val="000099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14</xdr:col>
      <xdr:colOff>285750</xdr:colOff>
      <xdr:row>36</xdr:row>
      <xdr:rowOff>9525</xdr:rowOff>
    </xdr:from>
    <xdr:to>
      <xdr:col>15</xdr:col>
      <xdr:colOff>352425</xdr:colOff>
      <xdr:row>38</xdr:row>
      <xdr:rowOff>304800</xdr:rowOff>
    </xdr:to>
    <xdr:pic>
      <xdr:nvPicPr>
        <xdr:cNvPr id="4369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0" y="12687300"/>
          <a:ext cx="457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180975</xdr:colOff>
      <xdr:row>25</xdr:row>
      <xdr:rowOff>161925</xdr:rowOff>
    </xdr:from>
    <xdr:to>
      <xdr:col>17</xdr:col>
      <xdr:colOff>28575</xdr:colOff>
      <xdr:row>28</xdr:row>
      <xdr:rowOff>247650</xdr:rowOff>
    </xdr:to>
    <xdr:pic>
      <xdr:nvPicPr>
        <xdr:cNvPr id="43699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34225" y="8810625"/>
          <a:ext cx="8953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276225</xdr:colOff>
      <xdr:row>25</xdr:row>
      <xdr:rowOff>466725</xdr:rowOff>
    </xdr:from>
    <xdr:to>
      <xdr:col>6</xdr:col>
      <xdr:colOff>504825</xdr:colOff>
      <xdr:row>27</xdr:row>
      <xdr:rowOff>104775</xdr:rowOff>
    </xdr:to>
    <xdr:sp macro="" textlink="">
      <xdr:nvSpPr>
        <xdr:cNvPr id="43147" name="Text Box 139"/>
        <xdr:cNvSpPr txBox="1">
          <a:spLocks noChangeArrowheads="1"/>
        </xdr:cNvSpPr>
      </xdr:nvSpPr>
      <xdr:spPr bwMode="auto">
        <a:xfrm>
          <a:off x="2667000" y="9115425"/>
          <a:ext cx="228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4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5</a:t>
          </a:r>
        </a:p>
      </xdr:txBody>
    </xdr:sp>
    <xdr:clientData/>
  </xdr:twoCellAnchor>
  <xdr:twoCellAnchor>
    <xdr:from>
      <xdr:col>1</xdr:col>
      <xdr:colOff>219075</xdr:colOff>
      <xdr:row>28</xdr:row>
      <xdr:rowOff>228600</xdr:rowOff>
    </xdr:from>
    <xdr:to>
      <xdr:col>3</xdr:col>
      <xdr:colOff>381000</xdr:colOff>
      <xdr:row>28</xdr:row>
      <xdr:rowOff>571500</xdr:rowOff>
    </xdr:to>
    <xdr:sp macro="" textlink="">
      <xdr:nvSpPr>
        <xdr:cNvPr id="43148" name="WordArt 140"/>
        <xdr:cNvSpPr>
          <a:spLocks noChangeArrowheads="1" noChangeShapeType="1" noTextEdit="1"/>
        </xdr:cNvSpPr>
      </xdr:nvSpPr>
      <xdr:spPr bwMode="auto">
        <a:xfrm>
          <a:off x="390525" y="10191750"/>
          <a:ext cx="1047750" cy="34290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l-GR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Comic Sans MS"/>
            </a:rPr>
            <a:t>Απάντηση:</a:t>
          </a:r>
          <a:endParaRPr lang="en-GB" sz="3600" b="1" kern="10" spc="-360">
            <a:ln w="12700">
              <a:solidFill>
                <a:srgbClr val="000099"/>
              </a:solidFill>
              <a:round/>
              <a:headEnd/>
              <a:tailEnd/>
            </a:ln>
            <a:solidFill>
              <a:srgbClr val="33CCFF"/>
            </a:solidFill>
            <a:effectLst>
              <a:outerShdw dist="125724" dir="18900000" algn="ctr" rotWithShape="0">
                <a:srgbClr val="000099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5</xdr:col>
      <xdr:colOff>152400</xdr:colOff>
      <xdr:row>37</xdr:row>
      <xdr:rowOff>0</xdr:rowOff>
    </xdr:from>
    <xdr:to>
      <xdr:col>6</xdr:col>
      <xdr:colOff>28575</xdr:colOff>
      <xdr:row>38</xdr:row>
      <xdr:rowOff>152400</xdr:rowOff>
    </xdr:to>
    <xdr:sp macro="" textlink="">
      <xdr:nvSpPr>
        <xdr:cNvPr id="43149" name="Text Box 141"/>
        <xdr:cNvSpPr txBox="1">
          <a:spLocks noChangeArrowheads="1"/>
        </xdr:cNvSpPr>
      </xdr:nvSpPr>
      <xdr:spPr bwMode="auto">
        <a:xfrm>
          <a:off x="2114550" y="1307782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2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3</a:t>
          </a:r>
        </a:p>
      </xdr:txBody>
    </xdr:sp>
    <xdr:clientData/>
  </xdr:twoCellAnchor>
  <xdr:twoCellAnchor>
    <xdr:from>
      <xdr:col>1</xdr:col>
      <xdr:colOff>171450</xdr:colOff>
      <xdr:row>38</xdr:row>
      <xdr:rowOff>104775</xdr:rowOff>
    </xdr:from>
    <xdr:to>
      <xdr:col>3</xdr:col>
      <xdr:colOff>333375</xdr:colOff>
      <xdr:row>38</xdr:row>
      <xdr:rowOff>447675</xdr:rowOff>
    </xdr:to>
    <xdr:sp macro="" textlink="">
      <xdr:nvSpPr>
        <xdr:cNvPr id="43150" name="WordArt 142"/>
        <xdr:cNvSpPr>
          <a:spLocks noChangeArrowheads="1" noChangeShapeType="1" noTextEdit="1"/>
        </xdr:cNvSpPr>
      </xdr:nvSpPr>
      <xdr:spPr bwMode="auto">
        <a:xfrm>
          <a:off x="342900" y="12030075"/>
          <a:ext cx="1047750" cy="34290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l-GR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Comic Sans MS"/>
            </a:rPr>
            <a:t>Απάντηση:</a:t>
          </a:r>
          <a:endParaRPr lang="en-GB" sz="3600" b="1" kern="10" spc="-360">
            <a:ln w="12700">
              <a:solidFill>
                <a:srgbClr val="000099"/>
              </a:solidFill>
              <a:round/>
              <a:headEnd/>
              <a:tailEnd/>
            </a:ln>
            <a:solidFill>
              <a:srgbClr val="33CCFF"/>
            </a:solidFill>
            <a:effectLst>
              <a:outerShdw dist="125724" dir="18900000" algn="ctr" rotWithShape="0">
                <a:srgbClr val="000099"/>
              </a:outerShdw>
            </a:effectLst>
            <a:latin typeface="Comic Sans MS"/>
          </a:endParaRPr>
        </a:p>
      </xdr:txBody>
    </xdr:sp>
    <xdr:clientData/>
  </xdr:twoCellAnchor>
  <xdr:twoCellAnchor>
    <xdr:from>
      <xdr:col>14</xdr:col>
      <xdr:colOff>209550</xdr:colOff>
      <xdr:row>48</xdr:row>
      <xdr:rowOff>390525</xdr:rowOff>
    </xdr:from>
    <xdr:to>
      <xdr:col>17</xdr:col>
      <xdr:colOff>57150</xdr:colOff>
      <xdr:row>56</xdr:row>
      <xdr:rowOff>133350</xdr:rowOff>
    </xdr:to>
    <xdr:pic>
      <xdr:nvPicPr>
        <xdr:cNvPr id="43704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62800" y="17468850"/>
          <a:ext cx="895350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542924</xdr:colOff>
      <xdr:row>46</xdr:row>
      <xdr:rowOff>352425</xdr:rowOff>
    </xdr:from>
    <xdr:to>
      <xdr:col>9</xdr:col>
      <xdr:colOff>190499</xdr:colOff>
      <xdr:row>48</xdr:row>
      <xdr:rowOff>180975</xdr:rowOff>
    </xdr:to>
    <xdr:sp macro="" textlink="">
      <xdr:nvSpPr>
        <xdr:cNvPr id="43152" name="Text Box 144"/>
        <xdr:cNvSpPr txBox="1">
          <a:spLocks noChangeArrowheads="1"/>
        </xdr:cNvSpPr>
      </xdr:nvSpPr>
      <xdr:spPr bwMode="auto">
        <a:xfrm>
          <a:off x="4057649" y="16630650"/>
          <a:ext cx="2381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45720" rIns="0" bIns="0" anchor="t" upright="1"/>
        <a:lstStyle/>
        <a:p>
          <a:pPr algn="l" rtl="0">
            <a:defRPr sz="1000"/>
          </a:pPr>
          <a:r>
            <a:rPr lang="en-GB" sz="1400" b="1" i="0" u="sng" strike="noStrike">
              <a:solidFill>
                <a:srgbClr val="000000"/>
              </a:solidFill>
              <a:latin typeface="Comic Sans MS"/>
            </a:rPr>
            <a:t>3</a:t>
          </a:r>
        </a:p>
        <a:p>
          <a:pPr algn="l" rtl="0">
            <a:defRPr sz="1000"/>
          </a:pPr>
          <a:r>
            <a:rPr lang="en-GB" sz="1400" b="1" i="0" strike="noStrike">
              <a:solidFill>
                <a:srgbClr val="000000"/>
              </a:solidFill>
              <a:latin typeface="Comic Sans MS"/>
            </a:rPr>
            <a:t>5</a:t>
          </a:r>
        </a:p>
      </xdr:txBody>
    </xdr:sp>
    <xdr:clientData/>
  </xdr:twoCellAnchor>
  <xdr:twoCellAnchor>
    <xdr:from>
      <xdr:col>1</xdr:col>
      <xdr:colOff>152400</xdr:colOff>
      <xdr:row>49</xdr:row>
      <xdr:rowOff>352425</xdr:rowOff>
    </xdr:from>
    <xdr:to>
      <xdr:col>3</xdr:col>
      <xdr:colOff>314325</xdr:colOff>
      <xdr:row>49</xdr:row>
      <xdr:rowOff>695325</xdr:rowOff>
    </xdr:to>
    <xdr:sp macro="" textlink="">
      <xdr:nvSpPr>
        <xdr:cNvPr id="43153" name="WordArt 145"/>
        <xdr:cNvSpPr>
          <a:spLocks noChangeArrowheads="1" noChangeShapeType="1" noTextEdit="1"/>
        </xdr:cNvSpPr>
      </xdr:nvSpPr>
      <xdr:spPr bwMode="auto">
        <a:xfrm>
          <a:off x="323850" y="17830800"/>
          <a:ext cx="1047750" cy="34290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l-GR" sz="3600" b="1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Comic Sans MS"/>
            </a:rPr>
            <a:t>Απάντηση:</a:t>
          </a:r>
          <a:endParaRPr lang="en-GB" sz="3600" b="1" kern="10" spc="-360">
            <a:ln w="12700">
              <a:solidFill>
                <a:srgbClr val="000099"/>
              </a:solidFill>
              <a:round/>
              <a:headEnd/>
              <a:tailEnd/>
            </a:ln>
            <a:solidFill>
              <a:srgbClr val="33CCFF"/>
            </a:solidFill>
            <a:effectLst>
              <a:outerShdw dist="125724" dir="18900000" algn="ctr" rotWithShape="0">
                <a:srgbClr val="000099"/>
              </a:outerShdw>
            </a:effectLst>
            <a:latin typeface="Comic Sans M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56"/>
  <sheetViews>
    <sheetView tabSelected="1" workbookViewId="0"/>
  </sheetViews>
  <sheetFormatPr defaultRowHeight="15"/>
  <cols>
    <col min="1" max="1" width="1.5" customWidth="1"/>
    <col min="2" max="2" width="5" customWidth="1"/>
    <col min="3" max="3" width="69.875" customWidth="1"/>
    <col min="4" max="4" width="1.375" customWidth="1"/>
  </cols>
  <sheetData>
    <row r="1" spans="1:9" ht="23.25" customHeight="1">
      <c r="A1" s="37"/>
      <c r="B1" s="37"/>
      <c r="C1" s="37"/>
      <c r="D1" s="37"/>
      <c r="E1" s="229"/>
      <c r="F1" s="229"/>
      <c r="G1" s="229"/>
      <c r="H1" s="229"/>
    </row>
    <row r="2" spans="1:9" ht="69" customHeight="1">
      <c r="A2" s="37"/>
      <c r="B2" s="2"/>
      <c r="C2" s="2"/>
      <c r="D2" s="37"/>
      <c r="E2" s="229"/>
      <c r="F2" s="229"/>
      <c r="G2" s="229"/>
      <c r="H2" s="229"/>
    </row>
    <row r="3" spans="1:9" ht="34.5" customHeight="1">
      <c r="A3" s="37"/>
      <c r="B3" s="39" t="s">
        <v>54</v>
      </c>
      <c r="C3" s="293" t="s">
        <v>126</v>
      </c>
      <c r="D3" s="37"/>
      <c r="E3" s="229"/>
      <c r="F3" s="229"/>
      <c r="G3" s="229"/>
      <c r="H3" s="229"/>
    </row>
    <row r="4" spans="1:9" s="1" customFormat="1" ht="29.25">
      <c r="A4" s="38"/>
      <c r="B4" s="39" t="s">
        <v>55</v>
      </c>
      <c r="C4" s="293" t="s">
        <v>86</v>
      </c>
      <c r="D4" s="38"/>
      <c r="E4" s="229"/>
      <c r="F4" s="229"/>
      <c r="G4" s="229"/>
      <c r="H4" s="229"/>
    </row>
    <row r="5" spans="1:9" s="1" customFormat="1" ht="29.25">
      <c r="A5" s="38"/>
      <c r="B5" s="39" t="s">
        <v>56</v>
      </c>
      <c r="C5" s="293" t="s">
        <v>22</v>
      </c>
      <c r="D5" s="38"/>
      <c r="E5" s="229"/>
      <c r="F5" s="229"/>
      <c r="G5" s="229"/>
      <c r="H5" s="229"/>
    </row>
    <row r="6" spans="1:9" s="1" customFormat="1" ht="29.25">
      <c r="A6" s="38"/>
      <c r="B6" s="39" t="s">
        <v>125</v>
      </c>
      <c r="C6" s="294" t="s">
        <v>206</v>
      </c>
      <c r="D6" s="38"/>
      <c r="E6" s="229"/>
      <c r="F6" s="229"/>
      <c r="G6" s="229"/>
      <c r="H6" s="229"/>
    </row>
    <row r="7" spans="1:9" s="1" customFormat="1" ht="29.25">
      <c r="A7" s="38"/>
      <c r="B7" s="39" t="s">
        <v>58</v>
      </c>
      <c r="C7" s="293" t="s">
        <v>85</v>
      </c>
      <c r="D7" s="38"/>
      <c r="E7" s="229"/>
      <c r="F7" s="229"/>
      <c r="G7" s="229"/>
      <c r="H7" s="229"/>
    </row>
    <row r="8" spans="1:9" s="1" customFormat="1" ht="29.25">
      <c r="A8" s="38"/>
      <c r="B8" s="39" t="s">
        <v>59</v>
      </c>
      <c r="C8" s="294" t="s">
        <v>153</v>
      </c>
      <c r="D8" s="38"/>
      <c r="E8" s="229"/>
      <c r="F8" s="229"/>
      <c r="G8" s="229"/>
      <c r="H8" s="229"/>
    </row>
    <row r="9" spans="1:9" s="1" customFormat="1" ht="29.25">
      <c r="A9" s="38"/>
      <c r="B9" s="39" t="s">
        <v>60</v>
      </c>
      <c r="C9" s="294" t="s">
        <v>52</v>
      </c>
      <c r="D9" s="38"/>
      <c r="E9" s="229"/>
      <c r="F9" s="229"/>
      <c r="G9" s="229"/>
      <c r="H9" s="229"/>
    </row>
    <row r="10" spans="1:9" s="1" customFormat="1" ht="29.25">
      <c r="A10" s="38"/>
      <c r="B10" s="39"/>
      <c r="C10" s="61"/>
      <c r="D10" s="38"/>
      <c r="E10" s="229"/>
      <c r="F10" s="229"/>
      <c r="G10" s="229"/>
      <c r="H10" s="229"/>
    </row>
    <row r="11" spans="1:9" s="1" customFormat="1" ht="29.25">
      <c r="A11" s="38"/>
      <c r="B11" s="39"/>
      <c r="C11" s="61"/>
      <c r="D11" s="38"/>
      <c r="E11" s="229"/>
      <c r="F11" s="229"/>
      <c r="G11" s="229"/>
      <c r="H11" s="229"/>
    </row>
    <row r="12" spans="1:9" s="1" customFormat="1" ht="29.25">
      <c r="A12" s="38"/>
      <c r="B12" s="39"/>
      <c r="C12" s="61"/>
      <c r="D12" s="38"/>
      <c r="E12" s="229"/>
      <c r="F12" s="229"/>
      <c r="G12" s="229"/>
      <c r="H12" s="229"/>
    </row>
    <row r="13" spans="1:9" s="1" customFormat="1" ht="29.25">
      <c r="A13" s="38"/>
      <c r="B13" s="39"/>
      <c r="C13" s="61"/>
      <c r="D13" s="38"/>
      <c r="E13" s="229"/>
      <c r="F13" s="229"/>
      <c r="G13" s="229"/>
      <c r="H13" s="229"/>
    </row>
    <row r="14" spans="1:9" s="1" customFormat="1" ht="29.25">
      <c r="A14" s="38"/>
      <c r="B14" s="39"/>
      <c r="C14" s="117"/>
      <c r="D14" s="38"/>
      <c r="E14" s="229"/>
      <c r="F14" s="229"/>
      <c r="G14" s="229"/>
      <c r="H14" s="229"/>
    </row>
    <row r="15" spans="1:9" s="1" customFormat="1" ht="29.25">
      <c r="A15" s="38"/>
      <c r="B15" s="39"/>
      <c r="C15" s="39"/>
      <c r="D15" s="38"/>
      <c r="E15" s="229"/>
      <c r="F15" s="229"/>
      <c r="G15" s="229"/>
      <c r="H15" s="229"/>
      <c r="I15"/>
    </row>
    <row r="16" spans="1:9" s="1" customFormat="1" ht="29.25">
      <c r="A16" s="38"/>
      <c r="B16" s="37"/>
      <c r="C16" s="37"/>
      <c r="D16" s="37"/>
      <c r="E16" s="229"/>
      <c r="F16" s="229"/>
      <c r="G16" s="229"/>
      <c r="H16" s="229"/>
      <c r="I16"/>
    </row>
    <row r="17" spans="1:9" s="1" customFormat="1" ht="31.5">
      <c r="A17" s="38"/>
      <c r="B17" s="39"/>
      <c r="C17" s="284" t="s">
        <v>69</v>
      </c>
      <c r="D17" s="37"/>
      <c r="E17" s="229"/>
      <c r="F17" s="229"/>
      <c r="G17" s="229"/>
      <c r="H17" s="229"/>
      <c r="I17"/>
    </row>
    <row r="18" spans="1:9" s="1" customFormat="1" ht="29.25">
      <c r="A18" s="38"/>
      <c r="B18" s="38"/>
      <c r="C18" s="38"/>
      <c r="D18" s="37"/>
      <c r="E18" s="229"/>
      <c r="F18" s="229"/>
      <c r="G18" s="229"/>
      <c r="H18" s="229"/>
    </row>
    <row r="19" spans="1:9" s="1" customFormat="1" ht="29.25"/>
    <row r="20" spans="1:9" s="1" customFormat="1" ht="29.25"/>
    <row r="21" spans="1:9" s="1" customFormat="1" ht="29.25"/>
    <row r="22" spans="1:9" s="1" customFormat="1" ht="29.25"/>
    <row r="23" spans="1:9" s="1" customFormat="1" ht="29.25"/>
    <row r="24" spans="1:9" s="1" customFormat="1" ht="29.25"/>
    <row r="25" spans="1:9" s="1" customFormat="1" ht="29.25"/>
    <row r="26" spans="1:9" s="1" customFormat="1" ht="29.25"/>
    <row r="27" spans="1:9" s="1" customFormat="1" ht="29.25"/>
    <row r="28" spans="1:9" s="1" customFormat="1" ht="29.25"/>
    <row r="29" spans="1:9" s="1" customFormat="1" ht="29.25"/>
    <row r="30" spans="1:9" s="1" customFormat="1" ht="29.25"/>
    <row r="31" spans="1:9" s="1" customFormat="1" ht="29.25"/>
    <row r="32" spans="1:9" s="1" customFormat="1" ht="29.25"/>
    <row r="33" s="1" customFormat="1" ht="29.25"/>
    <row r="34" s="1" customFormat="1" ht="29.25"/>
    <row r="35" s="1" customFormat="1" ht="29.25"/>
    <row r="36" s="1" customFormat="1" ht="29.25"/>
    <row r="37" s="1" customFormat="1" ht="29.25"/>
    <row r="38" s="1" customFormat="1" ht="29.25"/>
    <row r="39" s="1" customFormat="1" ht="29.25"/>
    <row r="40" s="1" customFormat="1" ht="29.25"/>
    <row r="41" s="1" customFormat="1" ht="29.25"/>
    <row r="42" s="1" customFormat="1" ht="29.25"/>
    <row r="43" s="1" customFormat="1" ht="29.25"/>
    <row r="44" s="1" customFormat="1" ht="29.25"/>
    <row r="45" s="1" customFormat="1" ht="29.25"/>
    <row r="46" s="1" customFormat="1" ht="29.25"/>
    <row r="47" s="1" customFormat="1" ht="29.25"/>
    <row r="48" s="1" customFormat="1" ht="29.25"/>
    <row r="49" s="1" customFormat="1" ht="29.25"/>
    <row r="50" s="1" customFormat="1" ht="29.25"/>
    <row r="51" s="1" customFormat="1" ht="29.25"/>
    <row r="52" s="1" customFormat="1" ht="29.25"/>
    <row r="53" s="1" customFormat="1" ht="29.25"/>
    <row r="54" s="1" customFormat="1" ht="29.25"/>
    <row r="55" s="1" customFormat="1" ht="29.25"/>
    <row r="56" s="1" customFormat="1" ht="29.25"/>
  </sheetData>
  <sheetProtection password="C613" sheet="1" objects="1" scenarios="1"/>
  <phoneticPr fontId="0" type="noConversion"/>
  <hyperlinks>
    <hyperlink ref="C7" location="'Πολλαπλασιασμός κλασμάτων'!A1" display="Πολλαπλασιασμός κλασμάτων"/>
    <hyperlink ref="C4" location="'Απλοποίηση κλασμάτων'!A1" display="Απλοποίηση κλασμάτων."/>
    <hyperlink ref="C3" location="'Μέγιστος Κοινός Διαιρέτης'!A1" display="Μέγιστος Κοινός Διαιρέτης. (Μ.Κ.Δ.)"/>
    <hyperlink ref="C8" location="'Πολλσμός κλασμ. με σχήματα'!A1" display="Πολλαπλασιασμός κλασμάτων με σχήματα"/>
    <hyperlink ref="C5" location="'Καταχρηστικά κλάσμ σε επιφάνεια'!A1" display="Καταχρηστικά κλάσματα σε επιφάνεια."/>
    <hyperlink ref="C9" location="' ΠΡΟΒΛΗΜΑΤΑ Αξίας κλασμάτων'!A1" display="Προβλήματα αξίας κλάσματος"/>
    <hyperlink ref="C6" location="'Καταχρηστικά και μεικτά κλάσμ.'!A1" display="Μετατροπή μεικτού κλάσματος σε καταχρηστικό και αντίστροφα."/>
  </hyperlinks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31"/>
  <sheetViews>
    <sheetView workbookViewId="0"/>
  </sheetViews>
  <sheetFormatPr defaultRowHeight="15"/>
  <cols>
    <col min="1" max="1" width="2.25" style="4" customWidth="1"/>
    <col min="2" max="2" width="5.625" style="4" customWidth="1"/>
    <col min="3" max="3" width="6" style="4" customWidth="1"/>
    <col min="4" max="4" width="5.625" style="4" customWidth="1"/>
    <col min="5" max="5" width="6.25" style="4" customWidth="1"/>
    <col min="6" max="7" width="5.625" style="4" customWidth="1"/>
    <col min="8" max="8" width="8" style="4" customWidth="1"/>
    <col min="9" max="14" width="5.625" style="4" customWidth="1"/>
    <col min="15" max="15" width="5.125" style="4" customWidth="1"/>
    <col min="16" max="16" width="5.625" style="4" customWidth="1"/>
    <col min="17" max="17" width="3" style="4" customWidth="1"/>
    <col min="18" max="18" width="1.875" style="4" customWidth="1"/>
    <col min="19" max="19" width="5.625" style="4" customWidth="1"/>
    <col min="20" max="16384" width="9" style="4"/>
  </cols>
  <sheetData>
    <row r="1" spans="1:18" ht="7.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57.75" customHeight="1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6"/>
    </row>
    <row r="3" spans="1:18" ht="6.75" customHeight="1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</row>
    <row r="4" spans="1:18" ht="22.5">
      <c r="A4" s="16"/>
      <c r="B4" s="6" t="s">
        <v>128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16"/>
    </row>
    <row r="5" spans="1:18" ht="32.25" customHeight="1">
      <c r="A5" s="16"/>
      <c r="B5" s="20" t="s">
        <v>127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16"/>
    </row>
    <row r="6" spans="1:18" ht="32.25" customHeight="1">
      <c r="A6" s="16"/>
      <c r="B6" s="20" t="s">
        <v>129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16"/>
    </row>
    <row r="7" spans="1:18" ht="32.25" customHeight="1">
      <c r="A7" s="16"/>
      <c r="B7" s="20" t="s">
        <v>132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16"/>
    </row>
    <row r="8" spans="1:18" ht="32.25" customHeight="1">
      <c r="A8" s="16"/>
      <c r="B8" s="20" t="s">
        <v>133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16"/>
    </row>
    <row r="9" spans="1:18" ht="40.5">
      <c r="A9" s="16"/>
      <c r="B9" s="111" t="s">
        <v>134</v>
      </c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6"/>
    </row>
    <row r="10" spans="1:18" ht="37.5">
      <c r="A10" s="16"/>
      <c r="B10" s="15" t="s">
        <v>65</v>
      </c>
      <c r="C10" s="10"/>
      <c r="D10" s="8"/>
      <c r="E10" s="25" t="s">
        <v>135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16"/>
    </row>
    <row r="11" spans="1:18" ht="37.5">
      <c r="A11" s="16"/>
      <c r="B11" s="23" t="s">
        <v>136</v>
      </c>
      <c r="C11" s="21"/>
      <c r="D11" s="2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16"/>
    </row>
    <row r="12" spans="1:18" ht="25.5" customHeight="1">
      <c r="A12" s="16"/>
      <c r="B12" s="24" t="s">
        <v>137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16"/>
    </row>
    <row r="13" spans="1:18" ht="25.5" customHeight="1">
      <c r="A13" s="16"/>
      <c r="B13" s="24" t="s">
        <v>138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16"/>
    </row>
    <row r="14" spans="1:18" ht="25.5" customHeight="1">
      <c r="A14" s="16"/>
      <c r="B14" s="113" t="s">
        <v>139</v>
      </c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16"/>
    </row>
    <row r="15" spans="1:18" ht="25.5" customHeight="1">
      <c r="A15" s="16"/>
      <c r="B15" s="113" t="s">
        <v>140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16"/>
    </row>
    <row r="16" spans="1:18" ht="25.5" customHeight="1">
      <c r="A16" s="16"/>
      <c r="B16" s="24" t="s">
        <v>141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16"/>
    </row>
    <row r="17" spans="1:18" ht="32.25" customHeight="1">
      <c r="A17" s="16"/>
      <c r="B17" s="93" t="s">
        <v>142</v>
      </c>
      <c r="C17" s="21"/>
      <c r="D17" s="22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16"/>
    </row>
    <row r="18" spans="1:18" ht="25.5" customHeight="1">
      <c r="A18" s="16"/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8"/>
      <c r="Q18" s="8"/>
      <c r="R18" s="16"/>
    </row>
    <row r="19" spans="1:18" ht="27">
      <c r="A19" s="16"/>
      <c r="B19" s="93" t="s">
        <v>149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8"/>
      <c r="Q19" s="8"/>
      <c r="R19" s="16"/>
    </row>
    <row r="20" spans="1:18" ht="23.25" customHeight="1">
      <c r="A20" s="16"/>
      <c r="B20" s="93" t="s">
        <v>150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16"/>
    </row>
    <row r="21" spans="1:18" ht="10.5" customHeight="1">
      <c r="A21" s="16"/>
      <c r="B21" s="93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16"/>
    </row>
    <row r="22" spans="1:18" ht="12" customHeight="1">
      <c r="A22" s="16"/>
      <c r="B22" s="27"/>
      <c r="C22" s="27"/>
      <c r="D22" s="27"/>
      <c r="E22" s="27"/>
      <c r="F22" s="27"/>
      <c r="G22" s="93"/>
      <c r="H22" s="104" t="s">
        <v>113</v>
      </c>
      <c r="I22" s="27"/>
      <c r="J22" s="27"/>
      <c r="K22" s="27"/>
      <c r="L22" s="27"/>
      <c r="M22" s="27"/>
      <c r="N22" s="27"/>
      <c r="O22" s="27"/>
      <c r="P22" s="27"/>
      <c r="Q22" s="27"/>
      <c r="R22" s="16"/>
    </row>
    <row r="23" spans="1:18" ht="15" customHeight="1">
      <c r="A23" s="16"/>
      <c r="B23" s="27"/>
      <c r="C23" s="27"/>
      <c r="D23" s="27"/>
      <c r="E23" s="27"/>
      <c r="F23" s="27"/>
      <c r="G23" s="91" t="s">
        <v>112</v>
      </c>
      <c r="H23" s="94">
        <v>4</v>
      </c>
      <c r="I23" s="27"/>
      <c r="J23" s="27"/>
      <c r="K23" s="27"/>
      <c r="L23" s="27"/>
      <c r="M23" s="27"/>
      <c r="N23" s="27"/>
      <c r="O23" s="27"/>
      <c r="P23" s="27"/>
      <c r="Q23" s="27"/>
      <c r="R23" s="16"/>
    </row>
    <row r="24" spans="1:18" ht="28.5" customHeight="1" thickBot="1">
      <c r="A24" s="16"/>
      <c r="B24" s="27"/>
      <c r="C24" s="27"/>
      <c r="D24" s="27"/>
      <c r="E24" s="27"/>
      <c r="F24" s="27"/>
      <c r="G24" s="88">
        <v>4</v>
      </c>
      <c r="H24" s="89"/>
      <c r="I24" s="96">
        <v>1</v>
      </c>
      <c r="J24" s="89"/>
      <c r="K24" s="27"/>
      <c r="L24" s="27"/>
      <c r="M24" s="27"/>
      <c r="N24" s="27"/>
      <c r="O24" s="27"/>
      <c r="P24" s="27"/>
      <c r="Q24" s="27"/>
      <c r="R24" s="16"/>
    </row>
    <row r="25" spans="1:18" ht="28.5" customHeight="1" thickTop="1">
      <c r="A25" s="16"/>
      <c r="B25" s="27"/>
      <c r="C25" s="27"/>
      <c r="D25" s="27"/>
      <c r="E25" s="27"/>
      <c r="F25" s="27"/>
      <c r="G25" s="90">
        <v>8</v>
      </c>
      <c r="H25" s="89"/>
      <c r="I25" s="95">
        <v>2</v>
      </c>
      <c r="J25" s="89"/>
      <c r="K25" s="89"/>
      <c r="L25" s="27"/>
      <c r="M25" s="27"/>
      <c r="N25" s="27"/>
      <c r="O25" s="27"/>
      <c r="P25" s="27"/>
      <c r="Q25" s="27"/>
      <c r="R25" s="16"/>
    </row>
    <row r="26" spans="1:18" ht="14.25" customHeight="1">
      <c r="A26" s="16"/>
      <c r="B26" s="27"/>
      <c r="C26" s="27"/>
      <c r="D26" s="27"/>
      <c r="E26" s="27"/>
      <c r="F26" s="27"/>
      <c r="G26" s="92" t="s">
        <v>112</v>
      </c>
      <c r="H26" s="94">
        <v>4</v>
      </c>
      <c r="I26" s="27"/>
      <c r="J26" s="27"/>
      <c r="K26" s="89"/>
      <c r="L26" s="27"/>
      <c r="M26" s="27"/>
      <c r="N26" s="27"/>
      <c r="O26" s="27"/>
      <c r="P26" s="27"/>
      <c r="Q26" s="27"/>
      <c r="R26" s="16"/>
    </row>
    <row r="27" spans="1:18" ht="14.25" customHeight="1">
      <c r="A27" s="16"/>
      <c r="B27" s="27"/>
      <c r="C27" s="27"/>
      <c r="D27" s="27"/>
      <c r="E27" s="27"/>
      <c r="F27" s="27"/>
      <c r="G27" s="92"/>
      <c r="H27" s="104" t="s">
        <v>113</v>
      </c>
      <c r="I27" s="27"/>
      <c r="J27" s="27"/>
      <c r="K27" s="89"/>
      <c r="L27" s="27"/>
      <c r="M27" s="27"/>
      <c r="N27" s="27"/>
      <c r="O27" s="27"/>
      <c r="P27" s="27"/>
      <c r="Q27" s="27"/>
      <c r="R27" s="16"/>
    </row>
    <row r="28" spans="1:18" ht="9.75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</row>
    <row r="29" spans="1:18" ht="45.75" customHeight="1">
      <c r="A29" s="16"/>
      <c r="B29" s="12"/>
      <c r="C29" s="8"/>
      <c r="D29" s="8"/>
      <c r="E29" s="8"/>
      <c r="F29" s="8"/>
      <c r="G29" s="8"/>
      <c r="H29" s="8"/>
      <c r="I29" s="13"/>
      <c r="J29" s="8"/>
      <c r="K29" s="8"/>
      <c r="L29" s="8"/>
      <c r="M29" s="8"/>
      <c r="N29" s="8"/>
      <c r="O29" s="8"/>
      <c r="P29" s="8"/>
      <c r="Q29" s="8"/>
      <c r="R29" s="16"/>
    </row>
    <row r="30" spans="1:18" ht="17.25" customHeight="1">
      <c r="A30" s="16"/>
      <c r="B30" s="30" t="s">
        <v>67</v>
      </c>
      <c r="C30" s="8"/>
      <c r="D30" s="8"/>
      <c r="E30" s="8"/>
      <c r="F30" s="8"/>
      <c r="G30" s="8"/>
      <c r="H30" s="8"/>
      <c r="I30" s="8"/>
      <c r="J30" s="14"/>
      <c r="K30" s="8"/>
      <c r="L30" s="8"/>
      <c r="M30" s="8"/>
      <c r="N30" s="8"/>
      <c r="O30" s="8"/>
      <c r="P30" s="8"/>
      <c r="Q30" s="8"/>
      <c r="R30" s="16"/>
    </row>
    <row r="31" spans="1:18" ht="35.25" customHeight="1">
      <c r="A31" s="16"/>
      <c r="B31" s="110" t="s">
        <v>151</v>
      </c>
      <c r="C31" s="31"/>
      <c r="D31" s="31"/>
      <c r="E31" s="31"/>
      <c r="F31" s="31"/>
      <c r="G31" s="31"/>
      <c r="H31" s="31"/>
      <c r="I31" s="31"/>
      <c r="J31" s="32"/>
      <c r="K31" s="31"/>
      <c r="L31" s="31"/>
      <c r="M31" s="31"/>
      <c r="N31" s="31"/>
      <c r="O31" s="31"/>
      <c r="P31" s="31"/>
      <c r="Q31" s="31"/>
      <c r="R31" s="16"/>
    </row>
    <row r="32" spans="1:18" ht="35.25" customHeight="1">
      <c r="A32" s="16"/>
      <c r="B32" s="114" t="s">
        <v>152</v>
      </c>
      <c r="C32" s="31"/>
      <c r="D32" s="31"/>
      <c r="E32" s="31"/>
      <c r="F32" s="31"/>
      <c r="G32" s="31"/>
      <c r="H32" s="31"/>
      <c r="I32" s="31"/>
      <c r="J32" s="32"/>
      <c r="K32" s="31"/>
      <c r="L32" s="31"/>
      <c r="M32" s="31"/>
      <c r="N32" s="31"/>
      <c r="O32" s="31"/>
      <c r="P32" s="31"/>
      <c r="Q32" s="31"/>
      <c r="R32" s="16"/>
    </row>
    <row r="33" spans="1:18" ht="16.5" customHeight="1">
      <c r="A33" s="16"/>
      <c r="B33" s="97"/>
      <c r="C33" s="99" t="str">
        <f>IF(C34="","",IF(C34=2,"J","L"))</f>
        <v/>
      </c>
      <c r="D33" s="98"/>
      <c r="E33" s="98"/>
      <c r="F33" s="98"/>
      <c r="G33" s="98"/>
      <c r="H33" s="31"/>
      <c r="I33" s="98"/>
      <c r="J33" s="93"/>
      <c r="K33" s="99" t="str">
        <f>IF(K34="","",IF(K34=3,"J","L"))</f>
        <v/>
      </c>
      <c r="L33" s="27"/>
      <c r="M33" s="27"/>
      <c r="N33" s="98"/>
      <c r="O33" s="98"/>
      <c r="P33" s="98"/>
      <c r="Q33" s="98"/>
      <c r="R33" s="16"/>
    </row>
    <row r="34" spans="1:18" ht="18.75" customHeight="1">
      <c r="A34" s="16" t="s">
        <v>54</v>
      </c>
      <c r="B34" s="91" t="s">
        <v>112</v>
      </c>
      <c r="C34" s="109"/>
      <c r="D34" s="27"/>
      <c r="E34" s="8"/>
      <c r="F34" s="8"/>
      <c r="G34" s="8"/>
      <c r="H34" s="108" t="s">
        <v>55</v>
      </c>
      <c r="I34" s="8"/>
      <c r="J34" s="91" t="s">
        <v>112</v>
      </c>
      <c r="K34" s="109"/>
      <c r="L34" s="27"/>
      <c r="M34" s="27"/>
      <c r="N34" s="8"/>
      <c r="O34" s="8"/>
      <c r="P34" s="8"/>
      <c r="Q34" s="8"/>
      <c r="R34" s="16"/>
    </row>
    <row r="35" spans="1:18" ht="28.5" customHeight="1" thickBot="1">
      <c r="A35" s="16"/>
      <c r="B35" s="88">
        <v>6</v>
      </c>
      <c r="C35" s="106" t="s">
        <v>113</v>
      </c>
      <c r="D35" s="100"/>
      <c r="E35" s="102" t="str">
        <f>IF(D35="","",IF(D35=B35/2,"J","L"))</f>
        <v/>
      </c>
      <c r="F35" s="103" t="s">
        <v>75</v>
      </c>
      <c r="G35" s="8"/>
      <c r="H35" s="31"/>
      <c r="I35" s="8"/>
      <c r="J35" s="88">
        <v>9</v>
      </c>
      <c r="K35" s="106" t="s">
        <v>113</v>
      </c>
      <c r="L35" s="100"/>
      <c r="M35" s="102" t="str">
        <f>IF(L35="","",IF(L35=J35/3,"J","L"))</f>
        <v/>
      </c>
      <c r="N35" s="103" t="s">
        <v>75</v>
      </c>
      <c r="O35" s="8"/>
      <c r="P35" s="8"/>
      <c r="Q35" s="8"/>
      <c r="R35" s="16"/>
    </row>
    <row r="36" spans="1:18" ht="28.5" customHeight="1" thickTop="1">
      <c r="A36" s="16"/>
      <c r="B36" s="90">
        <v>8</v>
      </c>
      <c r="C36" s="105" t="s">
        <v>113</v>
      </c>
      <c r="D36" s="101"/>
      <c r="E36" s="102" t="str">
        <f>IF(D36="","",IF(D36=B36/2,"J","L"))</f>
        <v/>
      </c>
      <c r="F36" s="8"/>
      <c r="G36" s="8"/>
      <c r="H36" s="31"/>
      <c r="I36" s="8"/>
      <c r="J36" s="90">
        <v>12</v>
      </c>
      <c r="K36" s="105" t="s">
        <v>113</v>
      </c>
      <c r="L36" s="101"/>
      <c r="M36" s="102" t="str">
        <f>IF(L36="","",IF(L36=J36/3,"J","L"))</f>
        <v/>
      </c>
      <c r="N36" s="8"/>
      <c r="O36" s="8"/>
      <c r="P36" s="8"/>
      <c r="Q36" s="8"/>
      <c r="R36" s="16"/>
    </row>
    <row r="37" spans="1:18" ht="17.25" customHeight="1">
      <c r="A37" s="16"/>
      <c r="B37" s="92" t="s">
        <v>112</v>
      </c>
      <c r="C37" s="109"/>
      <c r="D37" s="27"/>
      <c r="E37" s="8"/>
      <c r="F37" s="8"/>
      <c r="G37" s="8"/>
      <c r="H37" s="31"/>
      <c r="I37" s="8"/>
      <c r="J37" s="107" t="s">
        <v>112</v>
      </c>
      <c r="K37" s="109"/>
      <c r="L37" s="27"/>
      <c r="M37" s="27"/>
      <c r="N37" s="8"/>
      <c r="O37" s="8"/>
      <c r="P37" s="8"/>
      <c r="Q37" s="8"/>
      <c r="R37" s="16"/>
    </row>
    <row r="38" spans="1:18" ht="18" customHeight="1">
      <c r="A38" s="16"/>
      <c r="B38" s="8"/>
      <c r="C38" s="99" t="str">
        <f>IF(C37="","",IF(C37=2,"J","L"))</f>
        <v/>
      </c>
      <c r="D38" s="8"/>
      <c r="E38" s="8"/>
      <c r="F38" s="8"/>
      <c r="G38" s="8"/>
      <c r="H38" s="31"/>
      <c r="I38" s="8"/>
      <c r="J38" s="92"/>
      <c r="K38" s="99" t="str">
        <f>IF(K37="","",IF(K37=3,"J","L"))</f>
        <v/>
      </c>
      <c r="L38" s="27"/>
      <c r="M38" s="27"/>
      <c r="N38" s="8"/>
      <c r="O38" s="8"/>
      <c r="P38" s="8"/>
      <c r="Q38" s="8"/>
      <c r="R38" s="16"/>
    </row>
    <row r="39" spans="1:18" ht="16.5">
      <c r="A39" s="16"/>
      <c r="B39" s="8"/>
      <c r="C39" s="8"/>
      <c r="D39" s="8"/>
      <c r="E39" s="8"/>
      <c r="F39" s="8" t="s">
        <v>114</v>
      </c>
      <c r="G39" s="8"/>
      <c r="H39" s="31"/>
      <c r="I39" s="13"/>
      <c r="J39" s="8"/>
      <c r="K39" s="8"/>
      <c r="L39" s="8"/>
      <c r="M39" s="8"/>
      <c r="N39" s="8" t="s">
        <v>114</v>
      </c>
      <c r="O39" s="8"/>
      <c r="P39" s="8"/>
      <c r="Q39" s="8"/>
      <c r="R39" s="16"/>
    </row>
    <row r="40" spans="1:18">
      <c r="A40" s="16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16"/>
    </row>
    <row r="41" spans="1:18" ht="16.5" customHeight="1">
      <c r="A41" s="16"/>
      <c r="B41" s="97"/>
      <c r="C41" s="99" t="str">
        <f>IF(C42="","",IF(C42=4,"J","L"))</f>
        <v/>
      </c>
      <c r="D41" s="98"/>
      <c r="E41" s="98"/>
      <c r="F41" s="98"/>
      <c r="G41" s="98"/>
      <c r="H41" s="31"/>
      <c r="I41" s="98"/>
      <c r="J41" s="93"/>
      <c r="K41" s="99" t="str">
        <f>IF(K42="","",IF(K42=4,"J","L"))</f>
        <v/>
      </c>
      <c r="L41" s="27"/>
      <c r="M41" s="27"/>
      <c r="N41" s="98"/>
      <c r="O41" s="98"/>
      <c r="P41" s="98"/>
      <c r="Q41" s="98"/>
      <c r="R41" s="16"/>
    </row>
    <row r="42" spans="1:18" ht="18.75" customHeight="1">
      <c r="A42" s="16" t="s">
        <v>56</v>
      </c>
      <c r="B42" s="91" t="s">
        <v>112</v>
      </c>
      <c r="C42" s="109"/>
      <c r="D42" s="27"/>
      <c r="E42" s="8"/>
      <c r="F42" s="8"/>
      <c r="G42" s="8"/>
      <c r="H42" s="108" t="s">
        <v>57</v>
      </c>
      <c r="I42" s="8"/>
      <c r="J42" s="91" t="s">
        <v>112</v>
      </c>
      <c r="K42" s="109"/>
      <c r="L42" s="27"/>
      <c r="M42" s="27"/>
      <c r="N42" s="8"/>
      <c r="O42" s="8"/>
      <c r="P42" s="8"/>
      <c r="Q42" s="8"/>
      <c r="R42" s="16"/>
    </row>
    <row r="43" spans="1:18" ht="28.5" customHeight="1" thickBot="1">
      <c r="A43" s="16"/>
      <c r="B43" s="88">
        <v>8</v>
      </c>
      <c r="C43" s="106" t="s">
        <v>113</v>
      </c>
      <c r="D43" s="100"/>
      <c r="E43" s="102" t="str">
        <f>IF(D43="","",IF(D43=B43/4,"J","L"))</f>
        <v/>
      </c>
      <c r="F43" s="103" t="s">
        <v>75</v>
      </c>
      <c r="G43" s="8"/>
      <c r="H43" s="31"/>
      <c r="I43" s="8"/>
      <c r="J43" s="88">
        <v>16</v>
      </c>
      <c r="K43" s="106" t="s">
        <v>113</v>
      </c>
      <c r="L43" s="100"/>
      <c r="M43" s="102" t="str">
        <f>IF(L43="","",IF(L43=J43/4,"J","L"))</f>
        <v/>
      </c>
      <c r="N43" s="103" t="s">
        <v>75</v>
      </c>
      <c r="O43" s="8"/>
      <c r="P43" s="8"/>
      <c r="Q43" s="8"/>
      <c r="R43" s="16"/>
    </row>
    <row r="44" spans="1:18" ht="28.5" customHeight="1" thickTop="1">
      <c r="A44" s="16"/>
      <c r="B44" s="90">
        <v>12</v>
      </c>
      <c r="C44" s="105" t="s">
        <v>113</v>
      </c>
      <c r="D44" s="101"/>
      <c r="E44" s="102" t="str">
        <f>IF(D44="","",IF(D44=B44/4,"J","L"))</f>
        <v/>
      </c>
      <c r="F44" s="8"/>
      <c r="G44" s="8"/>
      <c r="H44" s="31"/>
      <c r="I44" s="8"/>
      <c r="J44" s="90">
        <v>20</v>
      </c>
      <c r="K44" s="105" t="s">
        <v>113</v>
      </c>
      <c r="L44" s="101"/>
      <c r="M44" s="102" t="str">
        <f>IF(L44="","",IF(L44=J44/4,"J","L"))</f>
        <v/>
      </c>
      <c r="N44" s="8"/>
      <c r="O44" s="8"/>
      <c r="P44" s="8"/>
      <c r="Q44" s="8"/>
      <c r="R44" s="16"/>
    </row>
    <row r="45" spans="1:18" ht="17.25" customHeight="1">
      <c r="A45" s="16"/>
      <c r="B45" s="92" t="s">
        <v>112</v>
      </c>
      <c r="C45" s="109"/>
      <c r="D45" s="27"/>
      <c r="E45" s="8"/>
      <c r="F45" s="8"/>
      <c r="G45" s="8"/>
      <c r="H45" s="31"/>
      <c r="I45" s="8"/>
      <c r="J45" s="107" t="s">
        <v>112</v>
      </c>
      <c r="K45" s="109"/>
      <c r="L45" s="27"/>
      <c r="M45" s="27"/>
      <c r="N45" s="8"/>
      <c r="O45" s="8"/>
      <c r="P45" s="8"/>
      <c r="Q45" s="8"/>
      <c r="R45" s="16"/>
    </row>
    <row r="46" spans="1:18" ht="18" customHeight="1">
      <c r="A46" s="16"/>
      <c r="B46" s="8"/>
      <c r="C46" s="99" t="str">
        <f>IF(C45="","",IF(C45=4,"J","L"))</f>
        <v/>
      </c>
      <c r="D46" s="8"/>
      <c r="E46" s="8"/>
      <c r="F46" s="8"/>
      <c r="G46" s="8"/>
      <c r="H46" s="31"/>
      <c r="I46" s="8"/>
      <c r="J46" s="92"/>
      <c r="K46" s="99" t="str">
        <f>IF(K45="","",IF(K45=4,"J","L"))</f>
        <v/>
      </c>
      <c r="L46" s="27"/>
      <c r="M46" s="27"/>
      <c r="N46" s="8"/>
      <c r="O46" s="8"/>
      <c r="P46" s="8"/>
      <c r="Q46" s="8"/>
      <c r="R46" s="16"/>
    </row>
    <row r="47" spans="1:18" ht="16.5">
      <c r="A47" s="16"/>
      <c r="B47" s="8"/>
      <c r="C47" s="8"/>
      <c r="D47" s="8"/>
      <c r="E47" s="8"/>
      <c r="F47" s="8" t="s">
        <v>114</v>
      </c>
      <c r="G47" s="8"/>
      <c r="H47" s="31"/>
      <c r="I47" s="13"/>
      <c r="J47" s="8"/>
      <c r="K47" s="8"/>
      <c r="L47" s="8"/>
      <c r="M47" s="8"/>
      <c r="N47" s="8"/>
      <c r="O47" s="8"/>
      <c r="P47" s="8"/>
      <c r="Q47" s="8"/>
      <c r="R47" s="16"/>
    </row>
    <row r="48" spans="1:18">
      <c r="A48" s="16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16"/>
    </row>
    <row r="49" spans="1:18" ht="16.5" customHeight="1">
      <c r="A49" s="16"/>
      <c r="B49" s="97"/>
      <c r="C49" s="99" t="str">
        <f>IF(C50="","",IF(C50=5,"J","L"))</f>
        <v/>
      </c>
      <c r="D49" s="98"/>
      <c r="E49" s="98"/>
      <c r="F49" s="98"/>
      <c r="G49" s="98"/>
      <c r="H49" s="31"/>
      <c r="I49" s="98"/>
      <c r="J49" s="93"/>
      <c r="K49" s="99" t="str">
        <f>IF(K50="","",IF(K50=6,"J","L"))</f>
        <v/>
      </c>
      <c r="L49" s="27"/>
      <c r="M49" s="27"/>
      <c r="N49" s="98"/>
      <c r="O49" s="98"/>
      <c r="P49" s="98"/>
      <c r="Q49" s="98"/>
      <c r="R49" s="16"/>
    </row>
    <row r="50" spans="1:18" ht="18.75" customHeight="1">
      <c r="A50" s="16" t="s">
        <v>58</v>
      </c>
      <c r="B50" s="91" t="s">
        <v>112</v>
      </c>
      <c r="C50" s="109"/>
      <c r="D50" s="27"/>
      <c r="E50" s="8"/>
      <c r="F50" s="8"/>
      <c r="G50" s="8"/>
      <c r="H50" s="108" t="s">
        <v>59</v>
      </c>
      <c r="I50" s="8"/>
      <c r="J50" s="91" t="s">
        <v>112</v>
      </c>
      <c r="K50" s="109"/>
      <c r="L50" s="27"/>
      <c r="M50" s="27"/>
      <c r="N50" s="8"/>
      <c r="O50" s="8"/>
      <c r="P50" s="8"/>
      <c r="Q50" s="8"/>
      <c r="R50" s="16"/>
    </row>
    <row r="51" spans="1:18" ht="28.5" customHeight="1" thickBot="1">
      <c r="A51" s="16"/>
      <c r="B51" s="88">
        <v>5</v>
      </c>
      <c r="C51" s="106" t="s">
        <v>113</v>
      </c>
      <c r="D51" s="100"/>
      <c r="E51" s="102" t="str">
        <f>IF(D51="","",IF(D51=B51/5,"J","L"))</f>
        <v/>
      </c>
      <c r="F51" s="8"/>
      <c r="G51" s="8"/>
      <c r="H51" s="31"/>
      <c r="I51" s="8"/>
      <c r="J51" s="88">
        <v>12</v>
      </c>
      <c r="K51" s="106" t="s">
        <v>113</v>
      </c>
      <c r="L51" s="100"/>
      <c r="M51" s="102" t="str">
        <f>IF(L51="","",IF(L51=J51/6,"J","L"))</f>
        <v/>
      </c>
      <c r="N51" s="8"/>
      <c r="O51" s="8"/>
      <c r="P51" s="8"/>
      <c r="Q51" s="8"/>
      <c r="R51" s="16"/>
    </row>
    <row r="52" spans="1:18" ht="28.5" customHeight="1" thickTop="1">
      <c r="A52" s="16"/>
      <c r="B52" s="90">
        <v>10</v>
      </c>
      <c r="C52" s="105" t="s">
        <v>113</v>
      </c>
      <c r="D52" s="101"/>
      <c r="E52" s="102" t="str">
        <f>IF(D52="","",IF(D52=B52/5,"J","L"))</f>
        <v/>
      </c>
      <c r="F52" s="8"/>
      <c r="G52" s="8"/>
      <c r="H52" s="31"/>
      <c r="I52" s="8"/>
      <c r="J52" s="90">
        <v>18</v>
      </c>
      <c r="K52" s="105" t="s">
        <v>113</v>
      </c>
      <c r="L52" s="101"/>
      <c r="M52" s="102" t="str">
        <f>IF(L52="","",IF(L52=J52/6,"J","L"))</f>
        <v/>
      </c>
      <c r="N52" s="8"/>
      <c r="O52" s="8"/>
      <c r="P52" s="8"/>
      <c r="Q52" s="8"/>
      <c r="R52" s="16"/>
    </row>
    <row r="53" spans="1:18" ht="17.25" customHeight="1">
      <c r="A53" s="16"/>
      <c r="B53" s="92" t="s">
        <v>112</v>
      </c>
      <c r="C53" s="109"/>
      <c r="D53" s="27"/>
      <c r="E53" s="8"/>
      <c r="F53" s="8"/>
      <c r="G53" s="8"/>
      <c r="H53" s="31"/>
      <c r="I53" s="8"/>
      <c r="J53" s="107" t="s">
        <v>112</v>
      </c>
      <c r="K53" s="109"/>
      <c r="L53" s="27"/>
      <c r="M53" s="27"/>
      <c r="N53" s="8"/>
      <c r="O53" s="8"/>
      <c r="P53" s="8"/>
      <c r="Q53" s="8"/>
      <c r="R53" s="16"/>
    </row>
    <row r="54" spans="1:18" ht="18" customHeight="1">
      <c r="A54" s="16"/>
      <c r="B54" s="8"/>
      <c r="C54" s="99" t="str">
        <f>IF(C53="","",IF(C53=5,"J","L"))</f>
        <v/>
      </c>
      <c r="D54" s="8"/>
      <c r="E54" s="8"/>
      <c r="F54" s="8"/>
      <c r="G54" s="8"/>
      <c r="H54" s="31"/>
      <c r="I54" s="8"/>
      <c r="J54" s="92"/>
      <c r="K54" s="99" t="str">
        <f>IF(K53="","",IF(K53=6,"J","L"))</f>
        <v/>
      </c>
      <c r="L54" s="27"/>
      <c r="M54" s="27"/>
      <c r="N54" s="8"/>
      <c r="O54" s="8"/>
      <c r="P54" s="8"/>
      <c r="Q54" s="8"/>
      <c r="R54" s="16"/>
    </row>
    <row r="55" spans="1:18" ht="16.5">
      <c r="A55" s="16"/>
      <c r="B55" s="8"/>
      <c r="C55" s="8"/>
      <c r="D55" s="8"/>
      <c r="E55" s="8"/>
      <c r="F55" s="8"/>
      <c r="G55" s="8"/>
      <c r="H55" s="31"/>
      <c r="I55" s="13"/>
      <c r="J55" s="8"/>
      <c r="K55" s="8"/>
      <c r="L55" s="8"/>
      <c r="M55" s="8"/>
      <c r="N55" s="8"/>
      <c r="O55" s="8"/>
      <c r="P55" s="8"/>
      <c r="Q55" s="8"/>
      <c r="R55" s="16"/>
    </row>
    <row r="56" spans="1:18">
      <c r="A56" s="16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6"/>
    </row>
    <row r="57" spans="1:18" ht="16.5" customHeight="1">
      <c r="A57" s="16"/>
      <c r="B57" s="97"/>
      <c r="C57" s="99" t="str">
        <f>IF(C58="","",IF(C58=4,"J","L"))</f>
        <v/>
      </c>
      <c r="D57" s="98"/>
      <c r="E57" s="98"/>
      <c r="F57" s="98"/>
      <c r="G57" s="98"/>
      <c r="H57" s="31"/>
      <c r="I57" s="98"/>
      <c r="J57" s="93"/>
      <c r="K57" s="99" t="str">
        <f>IF(K58="","",IF(K58=7,"J","L"))</f>
        <v/>
      </c>
      <c r="L57" s="27"/>
      <c r="M57" s="27"/>
      <c r="N57" s="98"/>
      <c r="O57" s="98"/>
      <c r="P57" s="98"/>
      <c r="Q57" s="98"/>
      <c r="R57" s="16"/>
    </row>
    <row r="58" spans="1:18" ht="18.75" customHeight="1">
      <c r="A58" s="16" t="s">
        <v>60</v>
      </c>
      <c r="B58" s="91" t="s">
        <v>112</v>
      </c>
      <c r="C58" s="109"/>
      <c r="D58" s="27"/>
      <c r="E58" s="8"/>
      <c r="F58" s="8"/>
      <c r="G58" s="8"/>
      <c r="H58" s="108" t="s">
        <v>61</v>
      </c>
      <c r="I58" s="8"/>
      <c r="J58" s="91" t="s">
        <v>112</v>
      </c>
      <c r="K58" s="109"/>
      <c r="L58" s="27"/>
      <c r="M58" s="27"/>
      <c r="N58" s="8"/>
      <c r="O58" s="8"/>
      <c r="P58" s="8"/>
      <c r="Q58" s="8"/>
      <c r="R58" s="16"/>
    </row>
    <row r="59" spans="1:18" ht="28.5" customHeight="1" thickBot="1">
      <c r="A59" s="16"/>
      <c r="B59" s="88">
        <v>20</v>
      </c>
      <c r="C59" s="106" t="s">
        <v>113</v>
      </c>
      <c r="D59" s="100"/>
      <c r="E59" s="102" t="str">
        <f>IF(D59="","",IF(D59=B59/4,"J","L"))</f>
        <v/>
      </c>
      <c r="F59" s="8"/>
      <c r="G59" s="8"/>
      <c r="H59" s="31"/>
      <c r="I59" s="8"/>
      <c r="J59" s="88">
        <v>21</v>
      </c>
      <c r="K59" s="106" t="s">
        <v>113</v>
      </c>
      <c r="L59" s="100"/>
      <c r="M59" s="102" t="str">
        <f>IF(L59="","",IF(L59=J59/7,"J","L"))</f>
        <v/>
      </c>
      <c r="N59" s="8"/>
      <c r="O59" s="8"/>
      <c r="P59" s="8"/>
      <c r="Q59" s="8"/>
      <c r="R59" s="16"/>
    </row>
    <row r="60" spans="1:18" ht="28.5" customHeight="1" thickTop="1">
      <c r="A60" s="16"/>
      <c r="B60" s="90">
        <v>24</v>
      </c>
      <c r="C60" s="105" t="s">
        <v>113</v>
      </c>
      <c r="D60" s="101"/>
      <c r="E60" s="102" t="str">
        <f>IF(D60="","",IF(D60=B60/4,"J","L"))</f>
        <v/>
      </c>
      <c r="F60" s="8"/>
      <c r="G60" s="8"/>
      <c r="H60" s="31"/>
      <c r="I60" s="8"/>
      <c r="J60" s="90">
        <v>28</v>
      </c>
      <c r="K60" s="105" t="s">
        <v>113</v>
      </c>
      <c r="L60" s="101"/>
      <c r="M60" s="102" t="str">
        <f>IF(L60="","",IF(L60=J60/7,"J","L"))</f>
        <v/>
      </c>
      <c r="N60" s="8"/>
      <c r="O60" s="8"/>
      <c r="P60" s="8"/>
      <c r="Q60" s="8"/>
      <c r="R60" s="16"/>
    </row>
    <row r="61" spans="1:18" ht="17.25" customHeight="1">
      <c r="A61" s="16"/>
      <c r="B61" s="92" t="s">
        <v>112</v>
      </c>
      <c r="C61" s="109"/>
      <c r="D61" s="27"/>
      <c r="E61" s="8"/>
      <c r="F61" s="8"/>
      <c r="G61" s="8"/>
      <c r="H61" s="31"/>
      <c r="I61" s="8"/>
      <c r="J61" s="107" t="s">
        <v>112</v>
      </c>
      <c r="K61" s="109"/>
      <c r="L61" s="27"/>
      <c r="M61" s="27"/>
      <c r="N61" s="8"/>
      <c r="O61" s="8"/>
      <c r="P61" s="8"/>
      <c r="Q61" s="8"/>
      <c r="R61" s="16"/>
    </row>
    <row r="62" spans="1:18" ht="18" customHeight="1">
      <c r="A62" s="16"/>
      <c r="B62" s="8"/>
      <c r="C62" s="99" t="str">
        <f>IF(C61="","",IF(C61=4,"J","L"))</f>
        <v/>
      </c>
      <c r="D62" s="8"/>
      <c r="E62" s="8"/>
      <c r="F62" s="8"/>
      <c r="G62" s="8"/>
      <c r="H62" s="31"/>
      <c r="I62" s="8"/>
      <c r="J62" s="92"/>
      <c r="K62" s="99" t="str">
        <f>IF(K61="","",IF(K61=7,"J","L"))</f>
        <v/>
      </c>
      <c r="L62" s="27"/>
      <c r="M62" s="27"/>
      <c r="N62" s="8"/>
      <c r="O62" s="8"/>
      <c r="P62" s="8"/>
      <c r="Q62" s="8"/>
      <c r="R62" s="16"/>
    </row>
    <row r="63" spans="1:18" ht="16.5">
      <c r="A63" s="16"/>
      <c r="B63" s="8"/>
      <c r="C63" s="8"/>
      <c r="D63" s="8"/>
      <c r="E63" s="8"/>
      <c r="F63" s="8"/>
      <c r="G63" s="8"/>
      <c r="H63" s="31"/>
      <c r="I63" s="13"/>
      <c r="J63" s="8"/>
      <c r="K63" s="8"/>
      <c r="L63" s="8"/>
      <c r="M63" s="8"/>
      <c r="N63" s="8"/>
      <c r="O63" s="8"/>
      <c r="P63" s="8"/>
      <c r="Q63" s="8"/>
      <c r="R63" s="16"/>
    </row>
    <row r="64" spans="1:18">
      <c r="A64" s="16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16"/>
    </row>
    <row r="65" spans="1:18" ht="16.5" customHeight="1">
      <c r="A65" s="16"/>
      <c r="B65" s="97"/>
      <c r="C65" s="99" t="str">
        <f>IF(C66="","",IF(C66=10,"J","L"))</f>
        <v/>
      </c>
      <c r="D65" s="98"/>
      <c r="E65" s="98"/>
      <c r="F65" s="98"/>
      <c r="G65" s="98"/>
      <c r="H65" s="31"/>
      <c r="I65" s="98"/>
      <c r="J65" s="93"/>
      <c r="K65" s="99" t="str">
        <f>IF(K66="","",IF(K66=8,"J","L"))</f>
        <v/>
      </c>
      <c r="L65" s="27"/>
      <c r="M65" s="27"/>
      <c r="N65" s="98"/>
      <c r="O65" s="98"/>
      <c r="P65" s="98"/>
      <c r="Q65" s="98"/>
      <c r="R65" s="16"/>
    </row>
    <row r="66" spans="1:18" ht="18.75" customHeight="1">
      <c r="A66" s="16" t="s">
        <v>62</v>
      </c>
      <c r="B66" s="91" t="s">
        <v>112</v>
      </c>
      <c r="C66" s="109"/>
      <c r="D66" s="27"/>
      <c r="E66" s="8"/>
      <c r="F66" s="8"/>
      <c r="G66" s="8"/>
      <c r="H66" s="108" t="s">
        <v>63</v>
      </c>
      <c r="I66" s="8"/>
      <c r="J66" s="91" t="s">
        <v>112</v>
      </c>
      <c r="K66" s="109"/>
      <c r="L66" s="27"/>
      <c r="M66" s="27"/>
      <c r="N66" s="8"/>
      <c r="O66" s="8"/>
      <c r="P66" s="8"/>
      <c r="Q66" s="8"/>
      <c r="R66" s="16"/>
    </row>
    <row r="67" spans="1:18" ht="28.5" customHeight="1" thickBot="1">
      <c r="A67" s="16"/>
      <c r="B67" s="88">
        <v>40</v>
      </c>
      <c r="C67" s="106" t="s">
        <v>113</v>
      </c>
      <c r="D67" s="100"/>
      <c r="E67" s="102" t="str">
        <f>IF(D67="","",IF(D67=B67/10,"J","L"))</f>
        <v/>
      </c>
      <c r="F67" s="8"/>
      <c r="G67" s="8"/>
      <c r="H67" s="31"/>
      <c r="I67" s="8"/>
      <c r="J67" s="88">
        <v>32</v>
      </c>
      <c r="K67" s="106" t="s">
        <v>113</v>
      </c>
      <c r="L67" s="100"/>
      <c r="M67" s="102" t="str">
        <f>IF(L67="","",IF(L67=J67/8,"J","L"))</f>
        <v/>
      </c>
      <c r="N67" s="8"/>
      <c r="O67" s="8"/>
      <c r="P67" s="8"/>
      <c r="Q67" s="8"/>
      <c r="R67" s="16"/>
    </row>
    <row r="68" spans="1:18" ht="28.5" customHeight="1" thickTop="1">
      <c r="A68" s="16"/>
      <c r="B68" s="90">
        <v>50</v>
      </c>
      <c r="C68" s="105" t="s">
        <v>113</v>
      </c>
      <c r="D68" s="101"/>
      <c r="E68" s="102" t="str">
        <f>IF(D68="","",IF(D68=B68/10,"J","L"))</f>
        <v/>
      </c>
      <c r="F68" s="8"/>
      <c r="G68" s="8"/>
      <c r="H68" s="31"/>
      <c r="I68" s="8"/>
      <c r="J68" s="90">
        <v>40</v>
      </c>
      <c r="K68" s="105" t="s">
        <v>113</v>
      </c>
      <c r="L68" s="101"/>
      <c r="M68" s="102" t="str">
        <f>IF(L68="","",IF(L68=J68/8,"J","L"))</f>
        <v/>
      </c>
      <c r="N68" s="8"/>
      <c r="O68" s="8"/>
      <c r="P68" s="8"/>
      <c r="Q68" s="8"/>
      <c r="R68" s="16"/>
    </row>
    <row r="69" spans="1:18" ht="17.25" customHeight="1">
      <c r="A69" s="16"/>
      <c r="B69" s="92" t="s">
        <v>112</v>
      </c>
      <c r="C69" s="109"/>
      <c r="D69" s="27"/>
      <c r="E69" s="8"/>
      <c r="F69" s="8"/>
      <c r="G69" s="8"/>
      <c r="H69" s="31"/>
      <c r="I69" s="8"/>
      <c r="J69" s="107" t="s">
        <v>112</v>
      </c>
      <c r="K69" s="109"/>
      <c r="L69" s="27"/>
      <c r="M69" s="27"/>
      <c r="N69" s="8"/>
      <c r="O69" s="8"/>
      <c r="P69" s="8"/>
      <c r="Q69" s="8"/>
      <c r="R69" s="16"/>
    </row>
    <row r="70" spans="1:18" ht="18" customHeight="1">
      <c r="A70" s="16"/>
      <c r="B70" s="8"/>
      <c r="C70" s="99" t="str">
        <f>IF(C69="","",IF(C69=10,"J","L"))</f>
        <v/>
      </c>
      <c r="D70" s="8"/>
      <c r="E70" s="8" t="s">
        <v>114</v>
      </c>
      <c r="F70" s="8"/>
      <c r="G70" s="8"/>
      <c r="H70" s="31"/>
      <c r="I70" s="8"/>
      <c r="J70" s="92"/>
      <c r="K70" s="99" t="str">
        <f>IF(K69="","",IF(K69=8,"J","L"))</f>
        <v/>
      </c>
      <c r="L70" s="27"/>
      <c r="M70" s="27"/>
      <c r="N70" s="8"/>
      <c r="O70" s="8"/>
      <c r="P70" s="8"/>
      <c r="Q70" s="8"/>
      <c r="R70" s="16"/>
    </row>
    <row r="71" spans="1:18" ht="16.5">
      <c r="A71" s="16"/>
      <c r="B71" s="8"/>
      <c r="C71" s="8"/>
      <c r="D71" s="8"/>
      <c r="E71" s="8"/>
      <c r="F71" s="8"/>
      <c r="G71" s="8"/>
      <c r="H71" s="31"/>
      <c r="I71" s="13"/>
      <c r="J71" s="8"/>
      <c r="K71" s="8"/>
      <c r="L71" s="8"/>
      <c r="M71" s="8"/>
      <c r="N71" s="8"/>
      <c r="O71" s="8"/>
      <c r="P71" s="8"/>
      <c r="Q71" s="8"/>
      <c r="R71" s="16"/>
    </row>
    <row r="72" spans="1:18">
      <c r="A72" s="16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16"/>
    </row>
    <row r="73" spans="1:18" ht="16.5" customHeight="1">
      <c r="A73" s="16"/>
      <c r="B73" s="97"/>
      <c r="C73" s="99" t="str">
        <f>IF(C74="","",IF(C74=7,"J","L"))</f>
        <v/>
      </c>
      <c r="D73" s="98"/>
      <c r="E73" s="98"/>
      <c r="F73" s="98"/>
      <c r="G73" s="98"/>
      <c r="H73" s="31"/>
      <c r="I73" s="98"/>
      <c r="J73" s="93"/>
      <c r="K73" s="99" t="str">
        <f>IF(K74="","",IF(K74=9,"J","L"))</f>
        <v/>
      </c>
      <c r="L73" s="27"/>
      <c r="M73" s="27"/>
      <c r="N73" s="98"/>
      <c r="O73" s="98"/>
      <c r="P73" s="98"/>
      <c r="Q73" s="98"/>
      <c r="R73" s="16"/>
    </row>
    <row r="74" spans="1:18" ht="18.75" customHeight="1">
      <c r="A74" s="16" t="s">
        <v>115</v>
      </c>
      <c r="B74" s="91" t="s">
        <v>112</v>
      </c>
      <c r="C74" s="109"/>
      <c r="D74" s="27"/>
      <c r="E74" s="8"/>
      <c r="F74" s="8"/>
      <c r="G74" s="8"/>
      <c r="H74" s="108">
        <v>12</v>
      </c>
      <c r="I74" s="8"/>
      <c r="J74" s="91" t="s">
        <v>112</v>
      </c>
      <c r="K74" s="109"/>
      <c r="L74" s="27"/>
      <c r="M74" s="27"/>
      <c r="N74" s="8"/>
      <c r="O74" s="8"/>
      <c r="P74" s="8"/>
      <c r="Q74" s="8"/>
      <c r="R74" s="16"/>
    </row>
    <row r="75" spans="1:18" ht="28.5" customHeight="1" thickBot="1">
      <c r="A75" s="16"/>
      <c r="B75" s="88">
        <v>49</v>
      </c>
      <c r="C75" s="106" t="s">
        <v>113</v>
      </c>
      <c r="D75" s="100"/>
      <c r="E75" s="102" t="str">
        <f>IF(D75="","",IF(D75=B75/7,"J","L"))</f>
        <v/>
      </c>
      <c r="F75" s="8"/>
      <c r="G75" s="8"/>
      <c r="H75" s="31"/>
      <c r="I75" s="8"/>
      <c r="J75" s="88">
        <v>36</v>
      </c>
      <c r="K75" s="106" t="s">
        <v>113</v>
      </c>
      <c r="L75" s="100"/>
      <c r="M75" s="102" t="str">
        <f>IF(L75="","",IF(L75=J75/9,"J","L"))</f>
        <v/>
      </c>
      <c r="N75" s="8"/>
      <c r="O75" s="8"/>
      <c r="P75" s="8"/>
      <c r="Q75" s="8"/>
      <c r="R75" s="16"/>
    </row>
    <row r="76" spans="1:18" ht="28.5" customHeight="1" thickTop="1">
      <c r="A76" s="16"/>
      <c r="B76" s="90">
        <v>56</v>
      </c>
      <c r="C76" s="105" t="s">
        <v>113</v>
      </c>
      <c r="D76" s="101"/>
      <c r="E76" s="102" t="str">
        <f>IF(D76="","",IF(D76=B76/7,"J","L"))</f>
        <v/>
      </c>
      <c r="F76" s="8"/>
      <c r="G76" s="8"/>
      <c r="H76" s="31"/>
      <c r="I76" s="8"/>
      <c r="J76" s="90">
        <v>45</v>
      </c>
      <c r="K76" s="105" t="s">
        <v>113</v>
      </c>
      <c r="L76" s="101"/>
      <c r="M76" s="102" t="str">
        <f>IF(L76="","",IF(L76=J76/9,"J","L"))</f>
        <v/>
      </c>
      <c r="N76" s="8"/>
      <c r="O76" s="8"/>
      <c r="P76" s="8"/>
      <c r="Q76" s="8"/>
      <c r="R76" s="16"/>
    </row>
    <row r="77" spans="1:18" ht="17.25" customHeight="1">
      <c r="A77" s="16"/>
      <c r="B77" s="92" t="s">
        <v>112</v>
      </c>
      <c r="C77" s="109"/>
      <c r="D77" s="27"/>
      <c r="E77" s="8"/>
      <c r="F77" s="8"/>
      <c r="G77" s="8"/>
      <c r="H77" s="31"/>
      <c r="I77" s="8"/>
      <c r="J77" s="107" t="s">
        <v>112</v>
      </c>
      <c r="K77" s="109"/>
      <c r="L77" s="27"/>
      <c r="M77" s="27"/>
      <c r="N77" s="8"/>
      <c r="O77" s="8"/>
      <c r="P77" s="8"/>
      <c r="Q77" s="8"/>
      <c r="R77" s="16"/>
    </row>
    <row r="78" spans="1:18" ht="18" customHeight="1">
      <c r="A78" s="16"/>
      <c r="B78" s="8"/>
      <c r="C78" s="99" t="str">
        <f>IF(C77="","",IF(C77=7,"J","L"))</f>
        <v/>
      </c>
      <c r="D78" s="8"/>
      <c r="E78" s="8"/>
      <c r="F78" s="8"/>
      <c r="G78" s="8"/>
      <c r="H78" s="31"/>
      <c r="I78" s="8"/>
      <c r="J78" s="92"/>
      <c r="K78" s="99" t="str">
        <f>IF(K77="","",IF(K77=9,"J","L"))</f>
        <v/>
      </c>
      <c r="L78" s="27"/>
      <c r="M78" s="27"/>
      <c r="N78" s="8"/>
      <c r="O78" s="8"/>
      <c r="P78" s="8"/>
      <c r="Q78" s="8"/>
      <c r="R78" s="16"/>
    </row>
    <row r="79" spans="1:18" ht="16.5">
      <c r="A79" s="16"/>
      <c r="B79" s="8"/>
      <c r="C79" s="8"/>
      <c r="D79" s="8"/>
      <c r="E79" s="8"/>
      <c r="F79" s="8"/>
      <c r="G79" s="8"/>
      <c r="H79" s="31"/>
      <c r="I79" s="13"/>
      <c r="J79" s="8"/>
      <c r="K79" s="8"/>
      <c r="L79" s="8"/>
      <c r="M79" s="8"/>
      <c r="N79" s="8"/>
      <c r="O79" s="8"/>
      <c r="P79" s="8"/>
      <c r="Q79" s="8"/>
      <c r="R79" s="16"/>
    </row>
    <row r="80" spans="1:18">
      <c r="A80" s="16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16"/>
    </row>
    <row r="81" spans="1:18" ht="16.5" customHeight="1">
      <c r="A81" s="16"/>
      <c r="B81" s="97"/>
      <c r="C81" s="99" t="str">
        <f>IF(C82="","",IF(C82=6,"J","L"))</f>
        <v/>
      </c>
      <c r="D81" s="98"/>
      <c r="E81" s="98"/>
      <c r="F81" s="98"/>
      <c r="G81" s="98"/>
      <c r="H81" s="31"/>
      <c r="I81" s="98"/>
      <c r="J81" s="93"/>
      <c r="K81" s="99" t="str">
        <f>IF(K82="","",IF(K82=3,"J","L"))</f>
        <v/>
      </c>
      <c r="L81" s="27"/>
      <c r="M81" s="27"/>
      <c r="N81" s="98"/>
      <c r="O81" s="98"/>
      <c r="P81" s="98"/>
      <c r="Q81" s="98"/>
      <c r="R81" s="16"/>
    </row>
    <row r="82" spans="1:18" ht="18.75" customHeight="1">
      <c r="A82" s="16" t="s">
        <v>116</v>
      </c>
      <c r="B82" s="91" t="s">
        <v>112</v>
      </c>
      <c r="C82" s="109"/>
      <c r="D82" s="27"/>
      <c r="E82" s="8"/>
      <c r="F82" s="8"/>
      <c r="G82" s="8"/>
      <c r="H82" s="108" t="s">
        <v>117</v>
      </c>
      <c r="I82" s="8"/>
      <c r="J82" s="91" t="s">
        <v>112</v>
      </c>
      <c r="K82" s="109"/>
      <c r="L82" s="27"/>
      <c r="M82" s="27"/>
      <c r="N82" s="8"/>
      <c r="O82" s="8"/>
      <c r="P82" s="8"/>
      <c r="Q82" s="8"/>
      <c r="R82" s="16"/>
    </row>
    <row r="83" spans="1:18" ht="28.5" customHeight="1" thickBot="1">
      <c r="A83" s="16"/>
      <c r="B83" s="88">
        <v>30</v>
      </c>
      <c r="C83" s="106" t="s">
        <v>113</v>
      </c>
      <c r="D83" s="100"/>
      <c r="E83" s="102" t="str">
        <f>IF(D83="","",IF(D83=B83/6,"J","L"))</f>
        <v/>
      </c>
      <c r="F83" s="8"/>
      <c r="G83" s="8"/>
      <c r="H83" s="31"/>
      <c r="I83" s="8"/>
      <c r="J83" s="88">
        <v>9</v>
      </c>
      <c r="K83" s="106" t="s">
        <v>113</v>
      </c>
      <c r="L83" s="100"/>
      <c r="M83" s="102" t="str">
        <f>IF(L83="","",IF(L83=J83/3,"J","L"))</f>
        <v/>
      </c>
      <c r="N83" s="8"/>
      <c r="O83" s="8"/>
      <c r="P83" s="8"/>
      <c r="Q83" s="8"/>
      <c r="R83" s="16"/>
    </row>
    <row r="84" spans="1:18" ht="28.5" customHeight="1" thickTop="1">
      <c r="A84" s="16"/>
      <c r="B84" s="90">
        <v>42</v>
      </c>
      <c r="C84" s="105" t="s">
        <v>113</v>
      </c>
      <c r="D84" s="101"/>
      <c r="E84" s="102" t="str">
        <f>IF(D84="","",IF(D84=B84/6,"J","L"))</f>
        <v/>
      </c>
      <c r="F84" s="8"/>
      <c r="G84" s="8"/>
      <c r="H84" s="31"/>
      <c r="I84" s="8"/>
      <c r="J84" s="90">
        <v>24</v>
      </c>
      <c r="K84" s="105" t="s">
        <v>113</v>
      </c>
      <c r="L84" s="101"/>
      <c r="M84" s="102" t="str">
        <f>IF(L84="","",IF(L84=J84/3,"J","L"))</f>
        <v/>
      </c>
      <c r="N84" s="8"/>
      <c r="O84" s="8"/>
      <c r="P84" s="8"/>
      <c r="Q84" s="8"/>
      <c r="R84" s="16"/>
    </row>
    <row r="85" spans="1:18" ht="17.25" customHeight="1">
      <c r="A85" s="16"/>
      <c r="B85" s="92" t="s">
        <v>112</v>
      </c>
      <c r="C85" s="109"/>
      <c r="D85" s="27"/>
      <c r="E85" s="8"/>
      <c r="F85" s="8"/>
      <c r="G85" s="8"/>
      <c r="H85" s="31"/>
      <c r="I85" s="8"/>
      <c r="J85" s="107" t="s">
        <v>112</v>
      </c>
      <c r="K85" s="109"/>
      <c r="L85" s="27"/>
      <c r="M85" s="27"/>
      <c r="N85" s="8"/>
      <c r="O85" s="8"/>
      <c r="P85" s="8"/>
      <c r="Q85" s="8"/>
      <c r="R85" s="16"/>
    </row>
    <row r="86" spans="1:18" ht="18" customHeight="1">
      <c r="A86" s="16"/>
      <c r="B86" s="8"/>
      <c r="C86" s="99" t="str">
        <f>IF(C85="","",IF(C85=6,"J","L"))</f>
        <v/>
      </c>
      <c r="D86" s="8"/>
      <c r="E86" s="8"/>
      <c r="F86" s="8"/>
      <c r="G86" s="8"/>
      <c r="H86" s="31"/>
      <c r="I86" s="8"/>
      <c r="J86" s="92"/>
      <c r="K86" s="99" t="str">
        <f>IF(K85="","",IF(K85=3,"J","L"))</f>
        <v/>
      </c>
      <c r="L86" s="27"/>
      <c r="M86" s="27"/>
      <c r="N86" s="8"/>
      <c r="O86" s="8"/>
      <c r="P86" s="8"/>
      <c r="Q86" s="8"/>
      <c r="R86" s="16"/>
    </row>
    <row r="87" spans="1:18" ht="16.5">
      <c r="A87" s="16"/>
      <c r="B87" s="8"/>
      <c r="C87" s="8"/>
      <c r="D87" s="8"/>
      <c r="E87" s="8"/>
      <c r="F87" s="8"/>
      <c r="G87" s="8"/>
      <c r="H87" s="31"/>
      <c r="I87" s="13"/>
      <c r="J87" s="8"/>
      <c r="K87" s="8"/>
      <c r="L87" s="8"/>
      <c r="M87" s="8"/>
      <c r="N87" s="8"/>
      <c r="O87" s="8"/>
      <c r="P87" s="8"/>
      <c r="Q87" s="8"/>
      <c r="R87" s="16"/>
    </row>
    <row r="88" spans="1:18">
      <c r="A88" s="16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16"/>
    </row>
    <row r="89" spans="1:18" ht="16.5" customHeight="1">
      <c r="A89" s="16"/>
      <c r="B89" s="97"/>
      <c r="C89" s="99" t="str">
        <f>IF(C90="","",IF(C90=4,"J","L"))</f>
        <v/>
      </c>
      <c r="D89" s="98"/>
      <c r="E89" s="98"/>
      <c r="F89" s="98"/>
      <c r="G89" s="98"/>
      <c r="H89" s="31"/>
      <c r="I89" s="98"/>
      <c r="J89" s="93"/>
      <c r="K89" s="99" t="str">
        <f>IF(K90="","",IF(K90=7,"J","L"))</f>
        <v/>
      </c>
      <c r="L89" s="27"/>
      <c r="M89" s="27"/>
      <c r="N89" s="98"/>
      <c r="O89" s="98"/>
      <c r="P89" s="98"/>
      <c r="Q89" s="98"/>
      <c r="R89" s="16"/>
    </row>
    <row r="90" spans="1:18" ht="18.75" customHeight="1">
      <c r="A90" s="16" t="s">
        <v>118</v>
      </c>
      <c r="B90" s="91" t="s">
        <v>112</v>
      </c>
      <c r="C90" s="109"/>
      <c r="D90" s="27"/>
      <c r="E90" s="8"/>
      <c r="F90" s="8"/>
      <c r="G90" s="8"/>
      <c r="H90" s="108" t="s">
        <v>119</v>
      </c>
      <c r="I90" s="8"/>
      <c r="J90" s="91" t="s">
        <v>112</v>
      </c>
      <c r="K90" s="109"/>
      <c r="L90" s="27"/>
      <c r="M90" s="27"/>
      <c r="N90" s="8"/>
      <c r="O90" s="8"/>
      <c r="P90" s="8"/>
      <c r="Q90" s="8"/>
      <c r="R90" s="16"/>
    </row>
    <row r="91" spans="1:18" ht="28.5" customHeight="1" thickBot="1">
      <c r="A91" s="16"/>
      <c r="B91" s="88">
        <v>12</v>
      </c>
      <c r="C91" s="106" t="s">
        <v>113</v>
      </c>
      <c r="D91" s="100"/>
      <c r="E91" s="102" t="str">
        <f>IF(D91="","",IF(D91=B91/4,"J","L"))</f>
        <v/>
      </c>
      <c r="F91" s="8"/>
      <c r="G91" s="8"/>
      <c r="H91" s="31"/>
      <c r="I91" s="8"/>
      <c r="J91" s="88">
        <v>21</v>
      </c>
      <c r="K91" s="106" t="s">
        <v>113</v>
      </c>
      <c r="L91" s="100"/>
      <c r="M91" s="102" t="str">
        <f>IF(L91="","",IF(L91=J91/7,"J","L"))</f>
        <v/>
      </c>
      <c r="N91" s="8"/>
      <c r="O91" s="8"/>
      <c r="P91" s="8"/>
      <c r="Q91" s="8"/>
      <c r="R91" s="16"/>
    </row>
    <row r="92" spans="1:18" ht="28.5" customHeight="1" thickTop="1">
      <c r="A92" s="16"/>
      <c r="B92" s="90">
        <v>44</v>
      </c>
      <c r="C92" s="105" t="s">
        <v>113</v>
      </c>
      <c r="D92" s="101"/>
      <c r="E92" s="102" t="str">
        <f>IF(D92="","",IF(D92=B92/4,"J","L"))</f>
        <v/>
      </c>
      <c r="F92" s="8"/>
      <c r="G92" s="8"/>
      <c r="H92" s="31"/>
      <c r="I92" s="8"/>
      <c r="J92" s="90">
        <v>49</v>
      </c>
      <c r="K92" s="105" t="s">
        <v>113</v>
      </c>
      <c r="L92" s="101"/>
      <c r="M92" s="102" t="str">
        <f>IF(L92="","",IF(L92=J92/7,"J","L"))</f>
        <v/>
      </c>
      <c r="N92" s="8"/>
      <c r="O92" s="8"/>
      <c r="P92" s="8"/>
      <c r="Q92" s="8"/>
      <c r="R92" s="16"/>
    </row>
    <row r="93" spans="1:18" ht="17.25" customHeight="1">
      <c r="A93" s="16"/>
      <c r="B93" s="92" t="s">
        <v>112</v>
      </c>
      <c r="C93" s="109"/>
      <c r="D93" s="27"/>
      <c r="E93" s="8"/>
      <c r="F93" s="8"/>
      <c r="G93" s="8"/>
      <c r="H93" s="31"/>
      <c r="I93" s="8"/>
      <c r="J93" s="107" t="s">
        <v>112</v>
      </c>
      <c r="K93" s="109"/>
      <c r="L93" s="27"/>
      <c r="M93" s="27"/>
      <c r="N93" s="8"/>
      <c r="O93" s="8"/>
      <c r="P93" s="8"/>
      <c r="Q93" s="8"/>
      <c r="R93" s="16"/>
    </row>
    <row r="94" spans="1:18" ht="18" customHeight="1">
      <c r="A94" s="16"/>
      <c r="B94" s="8"/>
      <c r="C94" s="99" t="str">
        <f>IF(C93="","",IF(C93=4,"J","L"))</f>
        <v/>
      </c>
      <c r="D94" s="8"/>
      <c r="E94" s="8"/>
      <c r="F94" s="8"/>
      <c r="G94" s="8"/>
      <c r="H94" s="31"/>
      <c r="I94" s="8"/>
      <c r="J94" s="92"/>
      <c r="K94" s="99" t="str">
        <f>IF(K93="","",IF(K93=7,"J","L"))</f>
        <v/>
      </c>
      <c r="L94" s="27"/>
      <c r="M94" s="27"/>
      <c r="N94" s="8"/>
      <c r="O94" s="8"/>
      <c r="P94" s="8"/>
      <c r="Q94" s="8"/>
      <c r="R94" s="16"/>
    </row>
    <row r="95" spans="1:18" ht="16.5">
      <c r="A95" s="16"/>
      <c r="B95" s="8"/>
      <c r="C95" s="8"/>
      <c r="D95" s="8"/>
      <c r="E95" s="8"/>
      <c r="F95" s="8"/>
      <c r="G95" s="8"/>
      <c r="H95" s="31"/>
      <c r="I95" s="13"/>
      <c r="J95" s="8"/>
      <c r="K95" s="8"/>
      <c r="L95" s="8"/>
      <c r="M95" s="8"/>
      <c r="N95" s="8"/>
      <c r="O95" s="8"/>
      <c r="P95" s="8"/>
      <c r="Q95" s="8"/>
      <c r="R95" s="16"/>
    </row>
    <row r="96" spans="1:18">
      <c r="A96" s="16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16"/>
    </row>
    <row r="97" spans="1:18" ht="16.5" customHeight="1">
      <c r="A97" s="16"/>
      <c r="B97" s="97"/>
      <c r="C97" s="99" t="str">
        <f>IF(C98="","",IF(C98=6,"J","L"))</f>
        <v/>
      </c>
      <c r="D97" s="98"/>
      <c r="E97" s="98"/>
      <c r="F97" s="98"/>
      <c r="G97" s="98"/>
      <c r="H97" s="31"/>
      <c r="I97" s="98"/>
      <c r="J97" s="93"/>
      <c r="K97" s="99" t="str">
        <f>IF(K98="","",IF(K98=3,"J","L"))</f>
        <v/>
      </c>
      <c r="L97" s="27"/>
      <c r="M97" s="27"/>
      <c r="N97" s="98"/>
      <c r="O97" s="98"/>
      <c r="P97" s="98"/>
      <c r="Q97" s="98"/>
      <c r="R97" s="16"/>
    </row>
    <row r="98" spans="1:18" ht="18.75" customHeight="1">
      <c r="A98" s="16" t="s">
        <v>120</v>
      </c>
      <c r="B98" s="91" t="s">
        <v>112</v>
      </c>
      <c r="C98" s="109"/>
      <c r="D98" s="27"/>
      <c r="E98" s="8"/>
      <c r="F98" s="8"/>
      <c r="G98" s="8"/>
      <c r="H98" s="108" t="s">
        <v>121</v>
      </c>
      <c r="I98" s="8"/>
      <c r="J98" s="91" t="s">
        <v>112</v>
      </c>
      <c r="K98" s="109"/>
      <c r="L98" s="27"/>
      <c r="M98" s="27"/>
      <c r="N98" s="8"/>
      <c r="O98" s="8"/>
      <c r="P98" s="8"/>
      <c r="Q98" s="8"/>
      <c r="R98" s="16"/>
    </row>
    <row r="99" spans="1:18" ht="28.5" customHeight="1" thickBot="1">
      <c r="A99" s="16"/>
      <c r="B99" s="88">
        <v>12</v>
      </c>
      <c r="C99" s="106" t="s">
        <v>113</v>
      </c>
      <c r="D99" s="100"/>
      <c r="E99" s="102" t="str">
        <f>IF(D99="","",IF(D99=B99/6,"J","L"))</f>
        <v/>
      </c>
      <c r="F99" s="8"/>
      <c r="G99" s="8"/>
      <c r="H99" s="31"/>
      <c r="I99" s="8"/>
      <c r="J99" s="88">
        <v>15</v>
      </c>
      <c r="K99" s="106" t="s">
        <v>113</v>
      </c>
      <c r="L99" s="100"/>
      <c r="M99" s="102" t="str">
        <f>IF(L99="","",IF(L99=J99/3,"J","L"))</f>
        <v/>
      </c>
      <c r="N99" s="8"/>
      <c r="O99" s="8"/>
      <c r="P99" s="8"/>
      <c r="Q99" s="8"/>
      <c r="R99" s="16"/>
    </row>
    <row r="100" spans="1:18" ht="28.5" customHeight="1" thickTop="1">
      <c r="A100" s="16"/>
      <c r="B100" s="90">
        <v>30</v>
      </c>
      <c r="C100" s="105" t="s">
        <v>113</v>
      </c>
      <c r="D100" s="101"/>
      <c r="E100" s="102" t="str">
        <f>IF(D100="","",IF(D100=B100/6,"J","L"))</f>
        <v/>
      </c>
      <c r="F100" s="8"/>
      <c r="G100" s="8"/>
      <c r="H100" s="31"/>
      <c r="I100" s="8"/>
      <c r="J100" s="90">
        <v>18</v>
      </c>
      <c r="K100" s="105" t="s">
        <v>113</v>
      </c>
      <c r="L100" s="101"/>
      <c r="M100" s="102" t="str">
        <f>IF(L100="","",IF(L100=J100/3,"J","L"))</f>
        <v/>
      </c>
      <c r="N100" s="8"/>
      <c r="O100" s="8"/>
      <c r="P100" s="8"/>
      <c r="Q100" s="8"/>
      <c r="R100" s="16"/>
    </row>
    <row r="101" spans="1:18" ht="17.25" customHeight="1">
      <c r="A101" s="16"/>
      <c r="B101" s="92" t="s">
        <v>112</v>
      </c>
      <c r="C101" s="109"/>
      <c r="D101" s="27"/>
      <c r="E101" s="8"/>
      <c r="F101" s="8"/>
      <c r="G101" s="8"/>
      <c r="H101" s="31"/>
      <c r="I101" s="8"/>
      <c r="J101" s="107" t="s">
        <v>112</v>
      </c>
      <c r="K101" s="109"/>
      <c r="L101" s="27"/>
      <c r="M101" s="27"/>
      <c r="N101" s="8"/>
      <c r="O101" s="8"/>
      <c r="P101" s="8"/>
      <c r="Q101" s="8"/>
      <c r="R101" s="16"/>
    </row>
    <row r="102" spans="1:18" ht="18" customHeight="1">
      <c r="A102" s="16"/>
      <c r="B102" s="8"/>
      <c r="C102" s="99" t="str">
        <f>IF(C101="","",IF(C101=6,"J","L"))</f>
        <v/>
      </c>
      <c r="D102" s="8"/>
      <c r="E102" s="8"/>
      <c r="F102" s="8"/>
      <c r="G102" s="8"/>
      <c r="H102" s="31"/>
      <c r="I102" s="8"/>
      <c r="J102" s="92"/>
      <c r="K102" s="99" t="str">
        <f>IF(K101="","",IF(K101=3,"J","L"))</f>
        <v/>
      </c>
      <c r="L102" s="27"/>
      <c r="M102" s="27"/>
      <c r="N102" s="8"/>
      <c r="O102" s="8"/>
      <c r="P102" s="8"/>
      <c r="Q102" s="8"/>
      <c r="R102" s="16"/>
    </row>
    <row r="103" spans="1:18" ht="16.5">
      <c r="A103" s="16"/>
      <c r="B103" s="8"/>
      <c r="C103" s="8"/>
      <c r="D103" s="8"/>
      <c r="E103" s="8"/>
      <c r="F103" s="8"/>
      <c r="G103" s="8"/>
      <c r="H103" s="31"/>
      <c r="I103" s="13"/>
      <c r="J103" s="8"/>
      <c r="K103" s="8"/>
      <c r="L103" s="8"/>
      <c r="M103" s="8"/>
      <c r="N103" s="8"/>
      <c r="O103" s="8"/>
      <c r="P103" s="8"/>
      <c r="Q103" s="8"/>
      <c r="R103" s="16"/>
    </row>
    <row r="104" spans="1:18">
      <c r="A104" s="16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16"/>
    </row>
    <row r="105" spans="1:18" ht="16.5" customHeight="1">
      <c r="A105" s="16"/>
      <c r="B105" s="97"/>
      <c r="C105" s="99" t="str">
        <f>IF(C106="","",IF(C106=4,"J","L"))</f>
        <v/>
      </c>
      <c r="D105" s="98"/>
      <c r="E105" s="98"/>
      <c r="F105" s="98"/>
      <c r="G105" s="98"/>
      <c r="H105" s="31"/>
      <c r="I105" s="98"/>
      <c r="J105" s="93"/>
      <c r="K105" s="99" t="str">
        <f>IF(K106="","",IF(K106=7,"J","L"))</f>
        <v/>
      </c>
      <c r="L105" s="27"/>
      <c r="M105" s="27"/>
      <c r="N105" s="98"/>
      <c r="O105" s="98"/>
      <c r="P105" s="98"/>
      <c r="Q105" s="98"/>
      <c r="R105" s="16"/>
    </row>
    <row r="106" spans="1:18" ht="18.75" customHeight="1">
      <c r="A106" s="16" t="s">
        <v>122</v>
      </c>
      <c r="B106" s="91" t="s">
        <v>112</v>
      </c>
      <c r="C106" s="109"/>
      <c r="D106" s="27"/>
      <c r="E106" s="8"/>
      <c r="F106" s="8"/>
      <c r="G106" s="8"/>
      <c r="H106" s="108" t="s">
        <v>123</v>
      </c>
      <c r="I106" s="8"/>
      <c r="J106" s="91" t="s">
        <v>112</v>
      </c>
      <c r="K106" s="109"/>
      <c r="L106" s="27"/>
      <c r="M106" s="27"/>
      <c r="N106" s="8"/>
      <c r="O106" s="8"/>
      <c r="P106" s="8"/>
      <c r="Q106" s="8"/>
      <c r="R106" s="16"/>
    </row>
    <row r="107" spans="1:18" ht="28.5" customHeight="1" thickBot="1">
      <c r="A107" s="16"/>
      <c r="B107" s="88">
        <v>24</v>
      </c>
      <c r="C107" s="106" t="s">
        <v>113</v>
      </c>
      <c r="D107" s="100"/>
      <c r="E107" s="102" t="str">
        <f>IF(D107="","",IF(D107=B107/4,"J","L"))</f>
        <v/>
      </c>
      <c r="F107" s="8"/>
      <c r="G107" s="8"/>
      <c r="H107" s="31"/>
      <c r="I107" s="8"/>
      <c r="J107" s="88">
        <v>35</v>
      </c>
      <c r="K107" s="106" t="s">
        <v>113</v>
      </c>
      <c r="L107" s="100"/>
      <c r="M107" s="102" t="str">
        <f>IF(L107="","",IF(L107=J107/7,"J","L"))</f>
        <v/>
      </c>
      <c r="N107" s="8"/>
      <c r="O107" s="8"/>
      <c r="P107" s="8"/>
      <c r="Q107" s="8"/>
      <c r="R107" s="16"/>
    </row>
    <row r="108" spans="1:18" ht="28.5" customHeight="1" thickTop="1">
      <c r="A108" s="16"/>
      <c r="B108" s="90">
        <v>28</v>
      </c>
      <c r="C108" s="105" t="s">
        <v>113</v>
      </c>
      <c r="D108" s="101"/>
      <c r="E108" s="102" t="str">
        <f>IF(D108="","",IF(D108=B108/4,"J","L"))</f>
        <v/>
      </c>
      <c r="F108" s="8"/>
      <c r="G108" s="8"/>
      <c r="H108" s="31"/>
      <c r="I108" s="8"/>
      <c r="J108" s="90">
        <v>49</v>
      </c>
      <c r="K108" s="105" t="s">
        <v>113</v>
      </c>
      <c r="L108" s="101"/>
      <c r="M108" s="102" t="str">
        <f>IF(L108="","",IF(L108=J108/7,"J","L"))</f>
        <v/>
      </c>
      <c r="N108" s="8"/>
      <c r="O108" s="8"/>
      <c r="P108" s="8"/>
      <c r="Q108" s="8"/>
      <c r="R108" s="16"/>
    </row>
    <row r="109" spans="1:18" ht="17.25" customHeight="1">
      <c r="A109" s="16"/>
      <c r="B109" s="92" t="s">
        <v>112</v>
      </c>
      <c r="C109" s="109"/>
      <c r="D109" s="27"/>
      <c r="E109" s="8"/>
      <c r="F109" s="8"/>
      <c r="G109" s="8"/>
      <c r="H109" s="31"/>
      <c r="I109" s="8"/>
      <c r="J109" s="107" t="s">
        <v>112</v>
      </c>
      <c r="K109" s="109"/>
      <c r="L109" s="27"/>
      <c r="M109" s="27"/>
      <c r="N109" s="8"/>
      <c r="O109" s="8"/>
      <c r="P109" s="8"/>
      <c r="Q109" s="8"/>
      <c r="R109" s="16"/>
    </row>
    <row r="110" spans="1:18" ht="18" customHeight="1">
      <c r="A110" s="16"/>
      <c r="B110" s="8"/>
      <c r="C110" s="99" t="str">
        <f>IF(C109="","",IF(C109=4,"J","L"))</f>
        <v/>
      </c>
      <c r="D110" s="8"/>
      <c r="E110" s="8"/>
      <c r="F110" s="8"/>
      <c r="G110" s="8"/>
      <c r="H110" s="31"/>
      <c r="I110" s="8"/>
      <c r="J110" s="92"/>
      <c r="K110" s="99" t="str">
        <f>IF(K109="","",IF(K109=7,"J","L"))</f>
        <v/>
      </c>
      <c r="L110" s="27"/>
      <c r="M110" s="27"/>
      <c r="N110" s="8"/>
      <c r="O110" s="8"/>
      <c r="P110" s="8"/>
      <c r="Q110" s="8"/>
      <c r="R110" s="16"/>
    </row>
    <row r="111" spans="1:18" ht="16.5">
      <c r="A111" s="16"/>
      <c r="B111" s="8"/>
      <c r="C111" s="8"/>
      <c r="D111" s="8"/>
      <c r="E111" s="8"/>
      <c r="F111" s="8"/>
      <c r="G111" s="8"/>
      <c r="H111" s="31"/>
      <c r="I111" s="13"/>
      <c r="J111" s="8"/>
      <c r="K111" s="8"/>
      <c r="L111" s="8"/>
      <c r="M111" s="8"/>
      <c r="N111" s="8"/>
      <c r="O111" s="8"/>
      <c r="P111" s="8"/>
      <c r="Q111" s="8"/>
      <c r="R111" s="16"/>
    </row>
    <row r="112" spans="1:18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</row>
    <row r="113" spans="1:18">
      <c r="A113" s="19"/>
      <c r="B113" s="19"/>
      <c r="C113" s="19"/>
      <c r="D113" s="19"/>
      <c r="E113" s="19">
        <f>COUNTIF(E35:E108,"J")</f>
        <v>0</v>
      </c>
      <c r="F113" s="19"/>
      <c r="G113" s="19"/>
      <c r="H113" s="19"/>
      <c r="I113" s="19"/>
      <c r="J113" s="19"/>
      <c r="K113" s="19"/>
      <c r="L113" s="19"/>
      <c r="M113" s="19">
        <f>COUNTIF(M35:M108,"J")</f>
        <v>0</v>
      </c>
      <c r="N113" s="19"/>
      <c r="O113" s="19"/>
      <c r="P113" s="19"/>
      <c r="Q113" s="19"/>
      <c r="R113" s="19"/>
    </row>
    <row r="114" spans="1:18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</row>
    <row r="115" spans="1:18" ht="41.25">
      <c r="A115" s="19"/>
      <c r="B115" s="19"/>
      <c r="C115" s="34" t="s">
        <v>68</v>
      </c>
      <c r="D115" s="19"/>
      <c r="E115" s="19"/>
      <c r="F115" s="19"/>
      <c r="G115" s="19"/>
      <c r="H115" s="33">
        <f>(E113+M113)/2</f>
        <v>0</v>
      </c>
      <c r="I115" s="34" t="s">
        <v>83</v>
      </c>
      <c r="J115" s="19"/>
      <c r="K115" s="19"/>
      <c r="L115" s="19"/>
      <c r="M115" s="19"/>
      <c r="N115" s="19"/>
      <c r="O115" s="19"/>
      <c r="P115" s="19"/>
      <c r="Q115" s="19"/>
      <c r="R115" s="19"/>
    </row>
    <row r="116" spans="1:18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</row>
    <row r="117" spans="1:18" ht="29.25">
      <c r="A117" s="19"/>
      <c r="B117" s="19"/>
      <c r="C117" s="19"/>
      <c r="D117" s="19"/>
      <c r="E117" s="35" t="str">
        <f>IF(H115=30,"Συγχαρητήρια. Έμαθες να βρίσκεις την αξία","")</f>
        <v/>
      </c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</row>
    <row r="118" spans="1:18" ht="29.25">
      <c r="A118" s="19"/>
      <c r="B118" s="19"/>
      <c r="C118" s="19"/>
      <c r="D118" s="19"/>
      <c r="E118" s="19"/>
      <c r="F118" s="35" t="str">
        <f>IF(H115=30,"       ενός κλάσματος.","")</f>
        <v/>
      </c>
      <c r="G118" s="36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</row>
    <row r="119" spans="1:18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</row>
    <row r="120" spans="1:18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</row>
    <row r="121" spans="1:18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</row>
    <row r="122" spans="1:18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</row>
    <row r="123" spans="1:18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</row>
    <row r="124" spans="1:18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</row>
    <row r="125" spans="1:18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</row>
    <row r="126" spans="1:18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</row>
    <row r="127" spans="1:18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</row>
    <row r="128" spans="1:18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</row>
    <row r="129" spans="1:18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</row>
    <row r="130" spans="1:18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</row>
    <row r="131" spans="1:18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</row>
  </sheetData>
  <sheetProtection password="C613" sheet="1" objects="1" scenarios="1"/>
  <phoneticPr fontId="0" type="noConversion"/>
  <conditionalFormatting sqref="H99">
    <cfRule type="cellIs" dxfId="5" priority="1" stopIfTrue="1" operator="equal">
      <formula>"C17*100/C18"</formula>
    </cfRule>
  </conditionalFormatting>
  <pageMargins left="0.75" right="0.75" top="1" bottom="1" header="0.5" footer="0.5"/>
  <headerFooter alignWithMargins="0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27"/>
  <sheetViews>
    <sheetView workbookViewId="0"/>
  </sheetViews>
  <sheetFormatPr defaultRowHeight="15"/>
  <cols>
    <col min="1" max="1" width="2.25" style="4" customWidth="1"/>
    <col min="2" max="2" width="5.625" style="4" customWidth="1"/>
    <col min="3" max="3" width="6" style="4" customWidth="1"/>
    <col min="4" max="4" width="5.625" style="4" customWidth="1"/>
    <col min="5" max="5" width="6.25" style="4" customWidth="1"/>
    <col min="6" max="7" width="5.625" style="4" customWidth="1"/>
    <col min="8" max="8" width="8" style="4" customWidth="1"/>
    <col min="9" max="14" width="5.625" style="4" customWidth="1"/>
    <col min="15" max="15" width="5.125" style="4" customWidth="1"/>
    <col min="16" max="16" width="5.625" style="4" customWidth="1"/>
    <col min="17" max="17" width="3" style="4" customWidth="1"/>
    <col min="18" max="18" width="1.875" style="4" customWidth="1"/>
    <col min="19" max="19" width="5.625" style="4" customWidth="1"/>
    <col min="20" max="16384" width="9" style="4"/>
  </cols>
  <sheetData>
    <row r="1" spans="1:19" ht="7.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8"/>
    </row>
    <row r="2" spans="1:19" ht="57.75" customHeight="1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6"/>
      <c r="S2" s="18"/>
    </row>
    <row r="3" spans="1:19" ht="6.75" customHeight="1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8"/>
    </row>
    <row r="4" spans="1:19" ht="22.5">
      <c r="A4" s="16"/>
      <c r="B4" s="6" t="s">
        <v>101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16"/>
      <c r="S4" s="18"/>
    </row>
    <row r="5" spans="1:19" ht="32.25" customHeight="1">
      <c r="A5" s="16"/>
      <c r="B5" s="20" t="s">
        <v>53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16"/>
      <c r="S5" s="18"/>
    </row>
    <row r="6" spans="1:19" ht="32.25" customHeight="1">
      <c r="A6" s="16"/>
      <c r="B6" s="20" t="s">
        <v>110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16"/>
      <c r="S6" s="18"/>
    </row>
    <row r="7" spans="1:19" ht="32.25" customHeight="1">
      <c r="A7" s="16"/>
      <c r="B7" s="20" t="s">
        <v>102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16"/>
      <c r="S7" s="18"/>
    </row>
    <row r="8" spans="1:19" ht="32.25" customHeight="1">
      <c r="A8" s="16"/>
      <c r="B8" s="20" t="s">
        <v>130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16"/>
      <c r="S8" s="18"/>
    </row>
    <row r="9" spans="1:19" ht="32.25" customHeight="1">
      <c r="A9" s="16"/>
      <c r="B9" s="20" t="s">
        <v>131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16"/>
      <c r="S9" s="18"/>
    </row>
    <row r="10" spans="1:19" ht="40.5">
      <c r="A10" s="16"/>
      <c r="B10" s="28" t="s">
        <v>103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16"/>
      <c r="S10" s="18"/>
    </row>
    <row r="11" spans="1:19" ht="37.5">
      <c r="A11" s="16"/>
      <c r="B11" s="15" t="s">
        <v>65</v>
      </c>
      <c r="C11" s="10"/>
      <c r="D11" s="8"/>
      <c r="E11" s="25" t="s">
        <v>104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16"/>
      <c r="S11" s="18"/>
    </row>
    <row r="12" spans="1:19" ht="37.5">
      <c r="A12" s="16"/>
      <c r="B12" s="23" t="s">
        <v>105</v>
      </c>
      <c r="C12" s="21"/>
      <c r="D12" s="22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16"/>
      <c r="S12" s="18"/>
    </row>
    <row r="13" spans="1:19" ht="25.5" customHeight="1">
      <c r="A13" s="16"/>
      <c r="B13" s="24" t="s">
        <v>106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16"/>
      <c r="S13" s="18"/>
    </row>
    <row r="14" spans="1:19" ht="25.5" customHeight="1">
      <c r="A14" s="16"/>
      <c r="B14" s="24" t="s">
        <v>111</v>
      </c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16"/>
      <c r="S14" s="18"/>
    </row>
    <row r="15" spans="1:19" ht="25.5" customHeight="1">
      <c r="A15" s="16"/>
      <c r="B15" s="24" t="s">
        <v>107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16"/>
      <c r="S15" s="18"/>
    </row>
    <row r="16" spans="1:19" ht="37.5">
      <c r="A16" s="16"/>
      <c r="B16" s="93" t="s">
        <v>108</v>
      </c>
      <c r="C16" s="21"/>
      <c r="D16" s="22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16"/>
      <c r="S16" s="18"/>
    </row>
    <row r="17" spans="1:19" ht="9" customHeight="1">
      <c r="A17" s="16"/>
      <c r="B17" s="26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16"/>
      <c r="S17" s="18"/>
    </row>
    <row r="18" spans="1:19" ht="24.75" customHeight="1">
      <c r="A18" s="16"/>
      <c r="B18" s="93" t="s">
        <v>109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16"/>
      <c r="S18" s="18"/>
    </row>
    <row r="19" spans="1:19" ht="12" customHeight="1">
      <c r="A19" s="16"/>
      <c r="B19" s="93"/>
      <c r="C19" s="104" t="s">
        <v>113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16"/>
      <c r="S19" s="18"/>
    </row>
    <row r="20" spans="1:19" ht="15" customHeight="1">
      <c r="A20" s="16"/>
      <c r="B20" s="91" t="s">
        <v>112</v>
      </c>
      <c r="C20" s="94">
        <v>4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16"/>
      <c r="S20" s="18"/>
    </row>
    <row r="21" spans="1:19" ht="28.5" customHeight="1" thickBot="1">
      <c r="A21" s="16"/>
      <c r="B21" s="88">
        <v>4</v>
      </c>
      <c r="C21" s="89"/>
      <c r="D21" s="96">
        <v>1</v>
      </c>
      <c r="E21" s="89"/>
      <c r="F21" s="89"/>
      <c r="G21" s="89"/>
      <c r="H21" s="89"/>
      <c r="I21" s="89"/>
      <c r="J21" s="29" t="s">
        <v>66</v>
      </c>
      <c r="K21" s="27"/>
      <c r="L21" s="27"/>
      <c r="M21" s="27"/>
      <c r="N21" s="27"/>
      <c r="O21" s="27"/>
      <c r="P21" s="27"/>
      <c r="Q21" s="27"/>
      <c r="R21" s="16"/>
      <c r="S21" s="18"/>
    </row>
    <row r="22" spans="1:19" ht="28.5" customHeight="1" thickTop="1">
      <c r="A22" s="16"/>
      <c r="B22" s="90">
        <v>8</v>
      </c>
      <c r="C22" s="89"/>
      <c r="D22" s="95">
        <v>2</v>
      </c>
      <c r="E22" s="89"/>
      <c r="F22" s="89"/>
      <c r="G22" s="89"/>
      <c r="H22" s="89"/>
      <c r="I22" s="89"/>
      <c r="J22" s="89"/>
      <c r="K22" s="89"/>
      <c r="L22" s="27"/>
      <c r="M22" s="27"/>
      <c r="N22" s="27"/>
      <c r="O22" s="27"/>
      <c r="P22" s="27"/>
      <c r="Q22" s="27"/>
      <c r="R22" s="16"/>
      <c r="S22" s="18"/>
    </row>
    <row r="23" spans="1:19" ht="14.25" customHeight="1">
      <c r="A23" s="16"/>
      <c r="B23" s="92" t="s">
        <v>112</v>
      </c>
      <c r="C23" s="94">
        <v>4</v>
      </c>
      <c r="D23" s="27"/>
      <c r="E23" s="27"/>
      <c r="F23" s="27"/>
      <c r="G23" s="27"/>
      <c r="H23" s="27"/>
      <c r="I23" s="89"/>
      <c r="J23" s="89"/>
      <c r="K23" s="89"/>
      <c r="L23" s="27"/>
      <c r="M23" s="27"/>
      <c r="N23" s="27"/>
      <c r="O23" s="27"/>
      <c r="P23" s="27"/>
      <c r="Q23" s="27"/>
      <c r="R23" s="16"/>
      <c r="S23" s="18"/>
    </row>
    <row r="24" spans="1:19" ht="14.25" customHeight="1">
      <c r="A24" s="16"/>
      <c r="B24" s="92"/>
      <c r="C24" s="104" t="s">
        <v>113</v>
      </c>
      <c r="D24" s="27"/>
      <c r="E24" s="27"/>
      <c r="F24" s="27"/>
      <c r="G24" s="27"/>
      <c r="H24" s="27"/>
      <c r="I24" s="89"/>
      <c r="J24" s="89"/>
      <c r="K24" s="89"/>
      <c r="L24" s="27"/>
      <c r="M24" s="27"/>
      <c r="N24" s="27"/>
      <c r="O24" s="27"/>
      <c r="P24" s="27"/>
      <c r="Q24" s="27"/>
      <c r="R24" s="16"/>
      <c r="S24" s="18"/>
    </row>
    <row r="25" spans="1:19" ht="9.7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8"/>
    </row>
    <row r="26" spans="1:19" ht="45.75" customHeight="1">
      <c r="A26" s="16"/>
      <c r="B26" s="12"/>
      <c r="C26" s="8"/>
      <c r="D26" s="8"/>
      <c r="E26" s="8"/>
      <c r="F26" s="8"/>
      <c r="G26" s="8"/>
      <c r="H26" s="8"/>
      <c r="I26" s="13"/>
      <c r="J26" s="8"/>
      <c r="K26" s="8"/>
      <c r="L26" s="8"/>
      <c r="M26" s="8"/>
      <c r="N26" s="8"/>
      <c r="O26" s="8"/>
      <c r="P26" s="8"/>
      <c r="Q26" s="8"/>
      <c r="R26" s="16"/>
      <c r="S26" s="18"/>
    </row>
    <row r="27" spans="1:19" ht="17.25" customHeight="1">
      <c r="A27" s="16"/>
      <c r="B27" s="30" t="s">
        <v>67</v>
      </c>
      <c r="C27" s="8"/>
      <c r="D27" s="8"/>
      <c r="E27" s="8"/>
      <c r="F27" s="8"/>
      <c r="G27" s="8"/>
      <c r="H27" s="8"/>
      <c r="I27" s="8"/>
      <c r="J27" s="14"/>
      <c r="K27" s="8"/>
      <c r="L27" s="8"/>
      <c r="M27" s="8"/>
      <c r="N27" s="8"/>
      <c r="O27" s="8"/>
      <c r="P27" s="8"/>
      <c r="Q27" s="8"/>
      <c r="R27" s="16"/>
      <c r="S27" s="18"/>
    </row>
    <row r="28" spans="1:19" ht="35.25" customHeight="1">
      <c r="A28" s="16"/>
      <c r="B28" s="110" t="s">
        <v>124</v>
      </c>
      <c r="C28" s="31"/>
      <c r="D28" s="31"/>
      <c r="E28" s="31"/>
      <c r="F28" s="31"/>
      <c r="G28" s="31"/>
      <c r="H28" s="31"/>
      <c r="I28" s="31"/>
      <c r="J28" s="32"/>
      <c r="K28" s="31"/>
      <c r="L28" s="31"/>
      <c r="M28" s="31"/>
      <c r="N28" s="31"/>
      <c r="O28" s="31"/>
      <c r="P28" s="31"/>
      <c r="Q28" s="31"/>
      <c r="R28" s="16"/>
      <c r="S28" s="18"/>
    </row>
    <row r="29" spans="1:19" ht="16.5" customHeight="1">
      <c r="A29" s="16"/>
      <c r="B29" s="97"/>
      <c r="C29" s="99" t="str">
        <f>IF(C30="","",IF(C30=2,"J","L"))</f>
        <v/>
      </c>
      <c r="D29" s="98"/>
      <c r="E29" s="98"/>
      <c r="F29" s="98"/>
      <c r="G29" s="98"/>
      <c r="H29" s="31"/>
      <c r="I29" s="98"/>
      <c r="J29" s="93"/>
      <c r="K29" s="99" t="str">
        <f>IF(K30="","",IF(K30=3,"J","L"))</f>
        <v/>
      </c>
      <c r="L29" s="27"/>
      <c r="M29" s="27"/>
      <c r="N29" s="98"/>
      <c r="O29" s="98"/>
      <c r="P29" s="98"/>
      <c r="Q29" s="98"/>
      <c r="R29" s="16"/>
      <c r="S29" s="18"/>
    </row>
    <row r="30" spans="1:19" ht="18.75" customHeight="1">
      <c r="A30" s="16" t="s">
        <v>54</v>
      </c>
      <c r="B30" s="91" t="s">
        <v>112</v>
      </c>
      <c r="C30" s="109"/>
      <c r="D30" s="27"/>
      <c r="E30" s="8"/>
      <c r="F30" s="8"/>
      <c r="G30" s="8"/>
      <c r="H30" s="108" t="s">
        <v>55</v>
      </c>
      <c r="I30" s="8"/>
      <c r="J30" s="91" t="s">
        <v>112</v>
      </c>
      <c r="K30" s="109"/>
      <c r="L30" s="27"/>
      <c r="M30" s="27"/>
      <c r="N30" s="8"/>
      <c r="O30" s="8"/>
      <c r="P30" s="8"/>
      <c r="Q30" s="8"/>
      <c r="R30" s="16"/>
      <c r="S30" s="18"/>
    </row>
    <row r="31" spans="1:19" ht="28.5" customHeight="1" thickBot="1">
      <c r="A31" s="16"/>
      <c r="B31" s="88">
        <v>2</v>
      </c>
      <c r="C31" s="106" t="s">
        <v>113</v>
      </c>
      <c r="D31" s="100"/>
      <c r="E31" s="102" t="str">
        <f>IF(D31="","",IF(D31=B31/2,"J","L"))</f>
        <v/>
      </c>
      <c r="F31" s="103" t="s">
        <v>75</v>
      </c>
      <c r="G31" s="8"/>
      <c r="H31" s="31"/>
      <c r="I31" s="8"/>
      <c r="J31" s="88">
        <v>3</v>
      </c>
      <c r="K31" s="106" t="s">
        <v>113</v>
      </c>
      <c r="L31" s="100"/>
      <c r="M31" s="102" t="str">
        <f>IF(L31="","",IF(L31=J31/3,"J","L"))</f>
        <v/>
      </c>
      <c r="N31" s="103" t="s">
        <v>75</v>
      </c>
      <c r="O31" s="8"/>
      <c r="P31" s="8"/>
      <c r="Q31" s="8"/>
      <c r="R31" s="16"/>
      <c r="S31" s="18"/>
    </row>
    <row r="32" spans="1:19" ht="28.5" customHeight="1" thickTop="1">
      <c r="A32" s="16"/>
      <c r="B32" s="90">
        <v>4</v>
      </c>
      <c r="C32" s="105" t="s">
        <v>113</v>
      </c>
      <c r="D32" s="101"/>
      <c r="E32" s="102" t="str">
        <f>IF(D32="","",IF(D32=B32/2,"J","L"))</f>
        <v/>
      </c>
      <c r="F32" s="8"/>
      <c r="G32" s="8"/>
      <c r="H32" s="31"/>
      <c r="I32" s="8"/>
      <c r="J32" s="90">
        <v>6</v>
      </c>
      <c r="K32" s="105" t="s">
        <v>113</v>
      </c>
      <c r="L32" s="101"/>
      <c r="M32" s="102" t="str">
        <f>IF(L32="","",IF(L32=J32/3,"J","L"))</f>
        <v/>
      </c>
      <c r="N32" s="8"/>
      <c r="O32" s="8"/>
      <c r="P32" s="8"/>
      <c r="Q32" s="8"/>
      <c r="R32" s="16"/>
      <c r="S32" s="18"/>
    </row>
    <row r="33" spans="1:19" ht="17.25" customHeight="1">
      <c r="A33" s="16"/>
      <c r="B33" s="92" t="s">
        <v>112</v>
      </c>
      <c r="C33" s="109"/>
      <c r="D33" s="27"/>
      <c r="E33" s="8"/>
      <c r="F33" s="8"/>
      <c r="G33" s="8"/>
      <c r="H33" s="31"/>
      <c r="I33" s="8"/>
      <c r="J33" s="107" t="s">
        <v>112</v>
      </c>
      <c r="K33" s="109"/>
      <c r="L33" s="27"/>
      <c r="M33" s="27"/>
      <c r="N33" s="8"/>
      <c r="O33" s="8"/>
      <c r="P33" s="8"/>
      <c r="Q33" s="8"/>
      <c r="R33" s="16"/>
      <c r="S33" s="18"/>
    </row>
    <row r="34" spans="1:19" ht="18" customHeight="1">
      <c r="A34" s="16"/>
      <c r="B34" s="8"/>
      <c r="C34" s="99" t="str">
        <f>IF(C33="","",IF(C33=2,"J","L"))</f>
        <v/>
      </c>
      <c r="D34" s="8"/>
      <c r="E34" s="8"/>
      <c r="F34" s="8"/>
      <c r="G34" s="8"/>
      <c r="H34" s="31"/>
      <c r="I34" s="8"/>
      <c r="J34" s="92"/>
      <c r="K34" s="99" t="str">
        <f>IF(K33="","",IF(K33=3,"J","L"))</f>
        <v/>
      </c>
      <c r="L34" s="27"/>
      <c r="M34" s="27"/>
      <c r="N34" s="8"/>
      <c r="O34" s="8"/>
      <c r="P34" s="8"/>
      <c r="Q34" s="8"/>
      <c r="R34" s="16"/>
      <c r="S34" s="18"/>
    </row>
    <row r="35" spans="1:19" ht="16.5">
      <c r="A35" s="16"/>
      <c r="B35" s="8"/>
      <c r="C35" s="8"/>
      <c r="D35" s="8"/>
      <c r="E35" s="8"/>
      <c r="F35" s="8" t="s">
        <v>114</v>
      </c>
      <c r="G35" s="8"/>
      <c r="H35" s="31"/>
      <c r="I35" s="13"/>
      <c r="J35" s="8"/>
      <c r="K35" s="8"/>
      <c r="L35" s="8"/>
      <c r="M35" s="8"/>
      <c r="N35" s="8" t="s">
        <v>114</v>
      </c>
      <c r="O35" s="8"/>
      <c r="P35" s="8"/>
      <c r="Q35" s="8"/>
      <c r="R35" s="16"/>
      <c r="S35" s="18"/>
    </row>
    <row r="36" spans="1:19">
      <c r="A36" s="16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16"/>
      <c r="S36" s="18"/>
    </row>
    <row r="37" spans="1:19" ht="16.5" customHeight="1">
      <c r="A37" s="16"/>
      <c r="B37" s="97"/>
      <c r="C37" s="99" t="str">
        <f>IF(C38="","",IF(C38=4,"J","L"))</f>
        <v/>
      </c>
      <c r="D37" s="98"/>
      <c r="E37" s="98"/>
      <c r="F37" s="98"/>
      <c r="G37" s="98"/>
      <c r="H37" s="31"/>
      <c r="I37" s="98"/>
      <c r="J37" s="93"/>
      <c r="K37" s="99" t="str">
        <f>IF(K38="","",IF(K38=4,"J","L"))</f>
        <v/>
      </c>
      <c r="L37" s="27"/>
      <c r="M37" s="27"/>
      <c r="N37" s="98"/>
      <c r="O37" s="98"/>
      <c r="P37" s="98"/>
      <c r="Q37" s="98"/>
      <c r="R37" s="16"/>
      <c r="S37" s="18"/>
    </row>
    <row r="38" spans="1:19" ht="18.75" customHeight="1">
      <c r="A38" s="16" t="s">
        <v>56</v>
      </c>
      <c r="B38" s="91" t="s">
        <v>112</v>
      </c>
      <c r="C38" s="109"/>
      <c r="D38" s="27"/>
      <c r="E38" s="8"/>
      <c r="F38" s="8"/>
      <c r="G38" s="8"/>
      <c r="H38" s="108" t="s">
        <v>57</v>
      </c>
      <c r="I38" s="8"/>
      <c r="J38" s="91" t="s">
        <v>112</v>
      </c>
      <c r="K38" s="109"/>
      <c r="L38" s="27"/>
      <c r="M38" s="27"/>
      <c r="N38" s="8"/>
      <c r="O38" s="8"/>
      <c r="P38" s="8"/>
      <c r="Q38" s="8"/>
      <c r="R38" s="16"/>
      <c r="S38" s="18"/>
    </row>
    <row r="39" spans="1:19" ht="28.5" customHeight="1" thickBot="1">
      <c r="A39" s="16"/>
      <c r="B39" s="88">
        <v>4</v>
      </c>
      <c r="C39" s="106" t="s">
        <v>113</v>
      </c>
      <c r="D39" s="100"/>
      <c r="E39" s="102" t="str">
        <f>IF(D39="","",IF(D39=B39/4,"J","L"))</f>
        <v/>
      </c>
      <c r="F39" s="103" t="s">
        <v>75</v>
      </c>
      <c r="G39" s="8"/>
      <c r="H39" s="31"/>
      <c r="I39" s="8"/>
      <c r="J39" s="88">
        <v>8</v>
      </c>
      <c r="K39" s="106" t="s">
        <v>113</v>
      </c>
      <c r="L39" s="100"/>
      <c r="M39" s="102" t="str">
        <f>IF(L39="","",IF(L39=J39/4,"J","L"))</f>
        <v/>
      </c>
      <c r="N39" s="103" t="s">
        <v>75</v>
      </c>
      <c r="O39" s="8"/>
      <c r="P39" s="8"/>
      <c r="Q39" s="8"/>
      <c r="R39" s="16"/>
      <c r="S39" s="18"/>
    </row>
    <row r="40" spans="1:19" ht="28.5" customHeight="1" thickTop="1">
      <c r="A40" s="16"/>
      <c r="B40" s="90">
        <v>12</v>
      </c>
      <c r="C40" s="105" t="s">
        <v>113</v>
      </c>
      <c r="D40" s="101"/>
      <c r="E40" s="102" t="str">
        <f>IF(D40="","",IF(D40=B40/4,"J","L"))</f>
        <v/>
      </c>
      <c r="F40" s="8"/>
      <c r="G40" s="8"/>
      <c r="H40" s="31"/>
      <c r="I40" s="8"/>
      <c r="J40" s="90">
        <v>12</v>
      </c>
      <c r="K40" s="105" t="s">
        <v>113</v>
      </c>
      <c r="L40" s="101"/>
      <c r="M40" s="102" t="str">
        <f>IF(L40="","",IF(L40=J40/4,"J","L"))</f>
        <v/>
      </c>
      <c r="N40" s="8"/>
      <c r="O40" s="8"/>
      <c r="P40" s="8"/>
      <c r="Q40" s="8"/>
      <c r="R40" s="16"/>
      <c r="S40" s="18"/>
    </row>
    <row r="41" spans="1:19" ht="17.25" customHeight="1">
      <c r="A41" s="16"/>
      <c r="B41" s="92" t="s">
        <v>112</v>
      </c>
      <c r="C41" s="109"/>
      <c r="D41" s="27"/>
      <c r="E41" s="8"/>
      <c r="F41" s="8"/>
      <c r="G41" s="8"/>
      <c r="H41" s="31"/>
      <c r="I41" s="8"/>
      <c r="J41" s="107" t="s">
        <v>112</v>
      </c>
      <c r="K41" s="109"/>
      <c r="L41" s="27"/>
      <c r="M41" s="27"/>
      <c r="N41" s="8"/>
      <c r="O41" s="8"/>
      <c r="P41" s="8"/>
      <c r="Q41" s="8"/>
      <c r="R41" s="16"/>
      <c r="S41" s="18"/>
    </row>
    <row r="42" spans="1:19" ht="18" customHeight="1">
      <c r="A42" s="16"/>
      <c r="B42" s="8"/>
      <c r="C42" s="99" t="str">
        <f>IF(C41="","",IF(C41=4,"J","L"))</f>
        <v/>
      </c>
      <c r="D42" s="8"/>
      <c r="E42" s="8"/>
      <c r="F42" s="8"/>
      <c r="G42" s="8"/>
      <c r="H42" s="31"/>
      <c r="I42" s="8"/>
      <c r="J42" s="92"/>
      <c r="K42" s="99" t="str">
        <f>IF(K41="","",IF(K41=4,"J","L"))</f>
        <v/>
      </c>
      <c r="L42" s="27"/>
      <c r="M42" s="27"/>
      <c r="N42" s="8"/>
      <c r="O42" s="8"/>
      <c r="P42" s="8"/>
      <c r="Q42" s="8"/>
      <c r="R42" s="16"/>
      <c r="S42" s="18"/>
    </row>
    <row r="43" spans="1:19" ht="16.5">
      <c r="A43" s="16"/>
      <c r="B43" s="8"/>
      <c r="C43" s="8"/>
      <c r="D43" s="8"/>
      <c r="E43" s="8"/>
      <c r="F43" s="8" t="s">
        <v>114</v>
      </c>
      <c r="G43" s="8"/>
      <c r="H43" s="31"/>
      <c r="I43" s="13"/>
      <c r="J43" s="8"/>
      <c r="K43" s="8"/>
      <c r="L43" s="8"/>
      <c r="M43" s="8"/>
      <c r="N43" s="8"/>
      <c r="O43" s="8"/>
      <c r="P43" s="8"/>
      <c r="Q43" s="8"/>
      <c r="R43" s="16"/>
      <c r="S43" s="18"/>
    </row>
    <row r="44" spans="1:19">
      <c r="A44" s="16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16"/>
      <c r="S44" s="18"/>
    </row>
    <row r="45" spans="1:19" ht="16.5" customHeight="1">
      <c r="A45" s="16"/>
      <c r="B45" s="97"/>
      <c r="C45" s="99" t="str">
        <f>IF(C46="","",IF(C46=5,"J","L"))</f>
        <v/>
      </c>
      <c r="D45" s="98"/>
      <c r="E45" s="98"/>
      <c r="F45" s="98"/>
      <c r="G45" s="98"/>
      <c r="H45" s="31"/>
      <c r="I45" s="98"/>
      <c r="J45" s="93"/>
      <c r="K45" s="99" t="str">
        <f>IF(K46="","",IF(K46=6,"J","L"))</f>
        <v/>
      </c>
      <c r="L45" s="27"/>
      <c r="M45" s="27"/>
      <c r="N45" s="98"/>
      <c r="O45" s="98"/>
      <c r="P45" s="98"/>
      <c r="Q45" s="98"/>
      <c r="R45" s="16"/>
      <c r="S45" s="18"/>
    </row>
    <row r="46" spans="1:19" ht="18.75" customHeight="1">
      <c r="A46" s="16" t="s">
        <v>58</v>
      </c>
      <c r="B46" s="91" t="s">
        <v>112</v>
      </c>
      <c r="C46" s="109"/>
      <c r="D46" s="27"/>
      <c r="E46" s="8"/>
      <c r="F46" s="8"/>
      <c r="G46" s="8"/>
      <c r="H46" s="108" t="s">
        <v>59</v>
      </c>
      <c r="I46" s="8"/>
      <c r="J46" s="91" t="s">
        <v>112</v>
      </c>
      <c r="K46" s="109"/>
      <c r="L46" s="27"/>
      <c r="M46" s="27"/>
      <c r="N46" s="8"/>
      <c r="O46" s="8"/>
      <c r="P46" s="8"/>
      <c r="Q46" s="8"/>
      <c r="R46" s="16"/>
      <c r="S46" s="18"/>
    </row>
    <row r="47" spans="1:19" ht="28.5" customHeight="1" thickBot="1">
      <c r="A47" s="16"/>
      <c r="B47" s="88">
        <v>10</v>
      </c>
      <c r="C47" s="106" t="s">
        <v>113</v>
      </c>
      <c r="D47" s="100"/>
      <c r="E47" s="102" t="str">
        <f>IF(D47="","",IF(D47=B47/5,"J","L"))</f>
        <v/>
      </c>
      <c r="F47" s="8"/>
      <c r="G47" s="8"/>
      <c r="H47" s="31"/>
      <c r="I47" s="8"/>
      <c r="J47" s="88">
        <v>6</v>
      </c>
      <c r="K47" s="106" t="s">
        <v>113</v>
      </c>
      <c r="L47" s="100"/>
      <c r="M47" s="102" t="str">
        <f>IF(L47="","",IF(L47=J47/6,"J","L"))</f>
        <v/>
      </c>
      <c r="N47" s="8"/>
      <c r="O47" s="8"/>
      <c r="P47" s="8"/>
      <c r="Q47" s="8"/>
      <c r="R47" s="16"/>
      <c r="S47" s="18"/>
    </row>
    <row r="48" spans="1:19" ht="28.5" customHeight="1" thickTop="1">
      <c r="A48" s="16"/>
      <c r="B48" s="90">
        <v>15</v>
      </c>
      <c r="C48" s="105" t="s">
        <v>113</v>
      </c>
      <c r="D48" s="101"/>
      <c r="E48" s="102" t="str">
        <f>IF(D48="","",IF(D48=B48/5,"J","L"))</f>
        <v/>
      </c>
      <c r="F48" s="8"/>
      <c r="G48" s="8"/>
      <c r="H48" s="31"/>
      <c r="I48" s="8"/>
      <c r="J48" s="90">
        <v>18</v>
      </c>
      <c r="K48" s="105" t="s">
        <v>113</v>
      </c>
      <c r="L48" s="101"/>
      <c r="M48" s="102" t="str">
        <f>IF(L48="","",IF(L48=J48/6,"J","L"))</f>
        <v/>
      </c>
      <c r="N48" s="8"/>
      <c r="O48" s="8"/>
      <c r="P48" s="8"/>
      <c r="Q48" s="8"/>
      <c r="R48" s="16"/>
      <c r="S48" s="18"/>
    </row>
    <row r="49" spans="1:19" ht="17.25" customHeight="1">
      <c r="A49" s="16"/>
      <c r="B49" s="92" t="s">
        <v>112</v>
      </c>
      <c r="C49" s="109"/>
      <c r="D49" s="27"/>
      <c r="E49" s="8"/>
      <c r="F49" s="8"/>
      <c r="G49" s="8"/>
      <c r="H49" s="31"/>
      <c r="I49" s="8"/>
      <c r="J49" s="107" t="s">
        <v>112</v>
      </c>
      <c r="K49" s="109"/>
      <c r="L49" s="27"/>
      <c r="M49" s="27"/>
      <c r="N49" s="8"/>
      <c r="O49" s="8"/>
      <c r="P49" s="8"/>
      <c r="Q49" s="8"/>
      <c r="R49" s="16"/>
      <c r="S49" s="18"/>
    </row>
    <row r="50" spans="1:19" ht="18" customHeight="1">
      <c r="A50" s="16"/>
      <c r="B50" s="8"/>
      <c r="C50" s="99" t="str">
        <f>IF(C49="","",IF(C49=5,"J","L"))</f>
        <v/>
      </c>
      <c r="D50" s="8"/>
      <c r="E50" s="8"/>
      <c r="F50" s="8"/>
      <c r="G50" s="8"/>
      <c r="H50" s="31"/>
      <c r="I50" s="8"/>
      <c r="J50" s="92"/>
      <c r="K50" s="99" t="str">
        <f>IF(K49="","",IF(K49=6,"J","L"))</f>
        <v/>
      </c>
      <c r="L50" s="27"/>
      <c r="M50" s="27"/>
      <c r="N50" s="8"/>
      <c r="O50" s="8"/>
      <c r="P50" s="8"/>
      <c r="Q50" s="8"/>
      <c r="R50" s="16"/>
      <c r="S50" s="18"/>
    </row>
    <row r="51" spans="1:19" ht="16.5">
      <c r="A51" s="16"/>
      <c r="B51" s="8"/>
      <c r="C51" s="8"/>
      <c r="D51" s="8"/>
      <c r="E51" s="8"/>
      <c r="F51" s="8"/>
      <c r="G51" s="8"/>
      <c r="H51" s="31"/>
      <c r="I51" s="13"/>
      <c r="J51" s="8"/>
      <c r="K51" s="8"/>
      <c r="L51" s="8"/>
      <c r="M51" s="8"/>
      <c r="N51" s="8"/>
      <c r="O51" s="8"/>
      <c r="P51" s="8"/>
      <c r="Q51" s="8"/>
      <c r="R51" s="16"/>
      <c r="S51" s="18"/>
    </row>
    <row r="52" spans="1:19">
      <c r="A52" s="16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16"/>
      <c r="S52" s="18"/>
    </row>
    <row r="53" spans="1:19" ht="16.5" customHeight="1">
      <c r="A53" s="16"/>
      <c r="B53" s="97"/>
      <c r="C53" s="99" t="str">
        <f>IF(C54="","",IF(C54=4,"J","L"))</f>
        <v/>
      </c>
      <c r="D53" s="98"/>
      <c r="E53" s="98"/>
      <c r="F53" s="98"/>
      <c r="G53" s="98"/>
      <c r="H53" s="31"/>
      <c r="I53" s="98"/>
      <c r="J53" s="93"/>
      <c r="K53" s="99" t="str">
        <f>IF(K54="","",IF(K54=7,"J","L"))</f>
        <v/>
      </c>
      <c r="L53" s="27"/>
      <c r="M53" s="27"/>
      <c r="N53" s="98"/>
      <c r="O53" s="98"/>
      <c r="P53" s="98"/>
      <c r="Q53" s="98"/>
      <c r="R53" s="16"/>
      <c r="S53" s="18"/>
    </row>
    <row r="54" spans="1:19" ht="18.75" customHeight="1">
      <c r="A54" s="16" t="s">
        <v>60</v>
      </c>
      <c r="B54" s="91" t="s">
        <v>112</v>
      </c>
      <c r="C54" s="109"/>
      <c r="D54" s="27"/>
      <c r="E54" s="8"/>
      <c r="F54" s="8"/>
      <c r="G54" s="8"/>
      <c r="H54" s="108" t="s">
        <v>61</v>
      </c>
      <c r="I54" s="8"/>
      <c r="J54" s="91" t="s">
        <v>112</v>
      </c>
      <c r="K54" s="109"/>
      <c r="L54" s="27"/>
      <c r="M54" s="27"/>
      <c r="N54" s="8"/>
      <c r="O54" s="8"/>
      <c r="P54" s="8"/>
      <c r="Q54" s="8"/>
      <c r="R54" s="16"/>
      <c r="S54" s="18"/>
    </row>
    <row r="55" spans="1:19" ht="28.5" customHeight="1" thickBot="1">
      <c r="A55" s="16"/>
      <c r="B55" s="88">
        <v>16</v>
      </c>
      <c r="C55" s="106" t="s">
        <v>113</v>
      </c>
      <c r="D55" s="100"/>
      <c r="E55" s="102" t="str">
        <f>IF(D55="","",IF(D55=B55/4,"J","L"))</f>
        <v/>
      </c>
      <c r="F55" s="8"/>
      <c r="G55" s="8"/>
      <c r="H55" s="31"/>
      <c r="I55" s="8"/>
      <c r="J55" s="88">
        <v>14</v>
      </c>
      <c r="K55" s="106" t="s">
        <v>113</v>
      </c>
      <c r="L55" s="100"/>
      <c r="M55" s="102" t="str">
        <f>IF(L55="","",IF(L55=J55/7,"J","L"))</f>
        <v/>
      </c>
      <c r="N55" s="8"/>
      <c r="O55" s="8"/>
      <c r="P55" s="8"/>
      <c r="Q55" s="8"/>
      <c r="R55" s="16"/>
      <c r="S55" s="18"/>
    </row>
    <row r="56" spans="1:19" ht="28.5" customHeight="1" thickTop="1">
      <c r="A56" s="16"/>
      <c r="B56" s="90">
        <v>20</v>
      </c>
      <c r="C56" s="105" t="s">
        <v>113</v>
      </c>
      <c r="D56" s="101"/>
      <c r="E56" s="102" t="str">
        <f>IF(D56="","",IF(D56=B56/4,"J","L"))</f>
        <v/>
      </c>
      <c r="F56" s="8"/>
      <c r="G56" s="8"/>
      <c r="H56" s="31"/>
      <c r="I56" s="8"/>
      <c r="J56" s="90">
        <v>21</v>
      </c>
      <c r="K56" s="105" t="s">
        <v>113</v>
      </c>
      <c r="L56" s="101"/>
      <c r="M56" s="102" t="str">
        <f>IF(L56="","",IF(L56=J56/7,"J","L"))</f>
        <v/>
      </c>
      <c r="N56" s="8"/>
      <c r="O56" s="8"/>
      <c r="P56" s="8"/>
      <c r="Q56" s="8"/>
      <c r="R56" s="16"/>
      <c r="S56" s="18"/>
    </row>
    <row r="57" spans="1:19" ht="17.25" customHeight="1">
      <c r="A57" s="16"/>
      <c r="B57" s="92" t="s">
        <v>112</v>
      </c>
      <c r="C57" s="109"/>
      <c r="D57" s="27"/>
      <c r="E57" s="8"/>
      <c r="F57" s="8"/>
      <c r="G57" s="8"/>
      <c r="H57" s="31"/>
      <c r="I57" s="8"/>
      <c r="J57" s="107" t="s">
        <v>112</v>
      </c>
      <c r="K57" s="109"/>
      <c r="L57" s="27"/>
      <c r="M57" s="27"/>
      <c r="N57" s="8"/>
      <c r="O57" s="8"/>
      <c r="P57" s="8"/>
      <c r="Q57" s="8"/>
      <c r="R57" s="16"/>
      <c r="S57" s="18"/>
    </row>
    <row r="58" spans="1:19" ht="18" customHeight="1">
      <c r="A58" s="16"/>
      <c r="B58" s="8"/>
      <c r="C58" s="99" t="str">
        <f>IF(C57="","",IF(C57=4,"J","L"))</f>
        <v/>
      </c>
      <c r="D58" s="8"/>
      <c r="E58" s="8"/>
      <c r="F58" s="8"/>
      <c r="G58" s="8"/>
      <c r="H58" s="31"/>
      <c r="I58" s="8"/>
      <c r="J58" s="92"/>
      <c r="K58" s="99" t="str">
        <f>IF(K57="","",IF(K57=7,"J","L"))</f>
        <v/>
      </c>
      <c r="L58" s="27"/>
      <c r="M58" s="27"/>
      <c r="N58" s="8"/>
      <c r="O58" s="8"/>
      <c r="P58" s="8"/>
      <c r="Q58" s="8"/>
      <c r="R58" s="16"/>
      <c r="S58" s="18"/>
    </row>
    <row r="59" spans="1:19" ht="16.5">
      <c r="A59" s="16"/>
      <c r="B59" s="8"/>
      <c r="C59" s="8"/>
      <c r="D59" s="8"/>
      <c r="E59" s="8"/>
      <c r="F59" s="8"/>
      <c r="G59" s="8"/>
      <c r="H59" s="31"/>
      <c r="I59" s="13"/>
      <c r="J59" s="8"/>
      <c r="K59" s="8"/>
      <c r="L59" s="8"/>
      <c r="M59" s="8"/>
      <c r="N59" s="8"/>
      <c r="O59" s="8"/>
      <c r="P59" s="8"/>
      <c r="Q59" s="8"/>
      <c r="R59" s="16"/>
      <c r="S59" s="18"/>
    </row>
    <row r="60" spans="1:19">
      <c r="A60" s="16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16"/>
      <c r="S60" s="18"/>
    </row>
    <row r="61" spans="1:19" ht="16.5" customHeight="1">
      <c r="A61" s="16"/>
      <c r="B61" s="97"/>
      <c r="C61" s="99" t="str">
        <f>IF(C62="","",IF(C62=10,"J","L"))</f>
        <v/>
      </c>
      <c r="D61" s="98"/>
      <c r="E61" s="98"/>
      <c r="F61" s="98"/>
      <c r="G61" s="98"/>
      <c r="H61" s="31"/>
      <c r="I61" s="98"/>
      <c r="J61" s="93"/>
      <c r="K61" s="99" t="str">
        <f>IF(K62="","",IF(K62=8,"J","L"))</f>
        <v/>
      </c>
      <c r="L61" s="27"/>
      <c r="M61" s="27"/>
      <c r="N61" s="98"/>
      <c r="O61" s="98"/>
      <c r="P61" s="98"/>
      <c r="Q61" s="98"/>
      <c r="R61" s="16"/>
      <c r="S61" s="18"/>
    </row>
    <row r="62" spans="1:19" ht="18.75" customHeight="1">
      <c r="A62" s="16" t="s">
        <v>62</v>
      </c>
      <c r="B62" s="91" t="s">
        <v>112</v>
      </c>
      <c r="C62" s="109"/>
      <c r="D62" s="27"/>
      <c r="E62" s="8"/>
      <c r="F62" s="8"/>
      <c r="G62" s="8"/>
      <c r="H62" s="108" t="s">
        <v>63</v>
      </c>
      <c r="I62" s="8"/>
      <c r="J62" s="91" t="s">
        <v>112</v>
      </c>
      <c r="K62" s="109"/>
      <c r="L62" s="27"/>
      <c r="M62" s="27"/>
      <c r="N62" s="8"/>
      <c r="O62" s="8"/>
      <c r="P62" s="8"/>
      <c r="Q62" s="8"/>
      <c r="R62" s="16"/>
      <c r="S62" s="18"/>
    </row>
    <row r="63" spans="1:19" ht="28.5" customHeight="1" thickBot="1">
      <c r="A63" s="16"/>
      <c r="B63" s="88">
        <v>30</v>
      </c>
      <c r="C63" s="106" t="s">
        <v>113</v>
      </c>
      <c r="D63" s="100"/>
      <c r="E63" s="102" t="str">
        <f>IF(D63="","",IF(D63=B63/10,"J","L"))</f>
        <v/>
      </c>
      <c r="F63" s="8"/>
      <c r="G63" s="8"/>
      <c r="H63" s="31"/>
      <c r="I63" s="8"/>
      <c r="J63" s="88">
        <v>32</v>
      </c>
      <c r="K63" s="106" t="s">
        <v>113</v>
      </c>
      <c r="L63" s="100"/>
      <c r="M63" s="102" t="str">
        <f>IF(L63="","",IF(L63=J63/8,"J","L"))</f>
        <v/>
      </c>
      <c r="N63" s="8"/>
      <c r="O63" s="8"/>
      <c r="P63" s="8"/>
      <c r="Q63" s="8"/>
      <c r="R63" s="16"/>
      <c r="S63" s="18"/>
    </row>
    <row r="64" spans="1:19" ht="28.5" customHeight="1" thickTop="1">
      <c r="A64" s="16"/>
      <c r="B64" s="90">
        <v>40</v>
      </c>
      <c r="C64" s="105" t="s">
        <v>113</v>
      </c>
      <c r="D64" s="101"/>
      <c r="E64" s="102" t="str">
        <f>IF(D64="","",IF(D64=B64/10,"J","L"))</f>
        <v/>
      </c>
      <c r="F64" s="8"/>
      <c r="G64" s="8"/>
      <c r="H64" s="31"/>
      <c r="I64" s="8"/>
      <c r="J64" s="90">
        <v>40</v>
      </c>
      <c r="K64" s="105" t="s">
        <v>113</v>
      </c>
      <c r="L64" s="101"/>
      <c r="M64" s="102" t="str">
        <f>IF(L64="","",IF(L64=J64/8,"J","L"))</f>
        <v/>
      </c>
      <c r="N64" s="8"/>
      <c r="O64" s="8"/>
      <c r="P64" s="8"/>
      <c r="Q64" s="8"/>
      <c r="R64" s="16"/>
      <c r="S64" s="18"/>
    </row>
    <row r="65" spans="1:19" ht="17.25" customHeight="1">
      <c r="A65" s="16"/>
      <c r="B65" s="92" t="s">
        <v>112</v>
      </c>
      <c r="C65" s="109"/>
      <c r="D65" s="27"/>
      <c r="E65" s="8"/>
      <c r="F65" s="8"/>
      <c r="G65" s="8"/>
      <c r="H65" s="31"/>
      <c r="I65" s="8"/>
      <c r="J65" s="107" t="s">
        <v>112</v>
      </c>
      <c r="K65" s="109"/>
      <c r="L65" s="27"/>
      <c r="M65" s="27"/>
      <c r="N65" s="8"/>
      <c r="O65" s="8"/>
      <c r="P65" s="8"/>
      <c r="Q65" s="8"/>
      <c r="R65" s="16"/>
      <c r="S65" s="18"/>
    </row>
    <row r="66" spans="1:19" ht="18" customHeight="1">
      <c r="A66" s="16"/>
      <c r="B66" s="8"/>
      <c r="C66" s="99" t="str">
        <f>IF(C65="","",IF(C65=10,"J","L"))</f>
        <v/>
      </c>
      <c r="D66" s="8"/>
      <c r="E66" s="8" t="s">
        <v>114</v>
      </c>
      <c r="F66" s="8"/>
      <c r="G66" s="8"/>
      <c r="H66" s="31"/>
      <c r="I66" s="8"/>
      <c r="J66" s="92"/>
      <c r="K66" s="99" t="str">
        <f>IF(K65="","",IF(K65=8,"J","L"))</f>
        <v/>
      </c>
      <c r="L66" s="27"/>
      <c r="M66" s="27"/>
      <c r="N66" s="8"/>
      <c r="O66" s="8"/>
      <c r="P66" s="8"/>
      <c r="Q66" s="8"/>
      <c r="R66" s="16"/>
      <c r="S66" s="18"/>
    </row>
    <row r="67" spans="1:19" ht="16.5">
      <c r="A67" s="16"/>
      <c r="B67" s="8"/>
      <c r="C67" s="8"/>
      <c r="D67" s="8"/>
      <c r="E67" s="8"/>
      <c r="F67" s="8"/>
      <c r="G67" s="8"/>
      <c r="H67" s="31"/>
      <c r="I67" s="13"/>
      <c r="J67" s="8"/>
      <c r="K67" s="8"/>
      <c r="L67" s="8"/>
      <c r="M67" s="8"/>
      <c r="N67" s="8"/>
      <c r="O67" s="8"/>
      <c r="P67" s="8"/>
      <c r="Q67" s="8"/>
      <c r="R67" s="16"/>
      <c r="S67" s="18"/>
    </row>
    <row r="68" spans="1:19">
      <c r="A68" s="16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16"/>
      <c r="S68" s="18"/>
    </row>
    <row r="69" spans="1:19" ht="16.5" customHeight="1">
      <c r="A69" s="16"/>
      <c r="B69" s="97"/>
      <c r="C69" s="99" t="str">
        <f>IF(C70="","",IF(C70=7,"J","L"))</f>
        <v/>
      </c>
      <c r="D69" s="98"/>
      <c r="E69" s="98"/>
      <c r="F69" s="98"/>
      <c r="G69" s="98"/>
      <c r="H69" s="31"/>
      <c r="I69" s="98"/>
      <c r="J69" s="93"/>
      <c r="K69" s="99" t="str">
        <f>IF(K70="","",IF(K70=9,"J","L"))</f>
        <v/>
      </c>
      <c r="L69" s="27"/>
      <c r="M69" s="27"/>
      <c r="N69" s="98"/>
      <c r="O69" s="98"/>
      <c r="P69" s="98"/>
      <c r="Q69" s="98"/>
      <c r="R69" s="16"/>
      <c r="S69" s="18"/>
    </row>
    <row r="70" spans="1:19" ht="18.75" customHeight="1">
      <c r="A70" s="16" t="s">
        <v>115</v>
      </c>
      <c r="B70" s="91" t="s">
        <v>112</v>
      </c>
      <c r="C70" s="109"/>
      <c r="D70" s="27"/>
      <c r="E70" s="8"/>
      <c r="F70" s="8"/>
      <c r="G70" s="8"/>
      <c r="H70" s="108">
        <v>12</v>
      </c>
      <c r="I70" s="8"/>
      <c r="J70" s="91" t="s">
        <v>112</v>
      </c>
      <c r="K70" s="109"/>
      <c r="L70" s="27"/>
      <c r="M70" s="27"/>
      <c r="N70" s="8"/>
      <c r="O70" s="8"/>
      <c r="P70" s="8"/>
      <c r="Q70" s="8"/>
      <c r="R70" s="16"/>
      <c r="S70" s="18"/>
    </row>
    <row r="71" spans="1:19" ht="28.5" customHeight="1" thickBot="1">
      <c r="A71" s="16"/>
      <c r="B71" s="88">
        <v>35</v>
      </c>
      <c r="C71" s="106" t="s">
        <v>113</v>
      </c>
      <c r="D71" s="100"/>
      <c r="E71" s="102" t="str">
        <f>IF(D71="","",IF(D71=B71/7,"J","L"))</f>
        <v/>
      </c>
      <c r="F71" s="8"/>
      <c r="G71" s="8"/>
      <c r="H71" s="31"/>
      <c r="I71" s="8"/>
      <c r="J71" s="88">
        <v>18</v>
      </c>
      <c r="K71" s="106" t="s">
        <v>113</v>
      </c>
      <c r="L71" s="100"/>
      <c r="M71" s="102" t="str">
        <f>IF(L71="","",IF(L71=J71/9,"J","L"))</f>
        <v/>
      </c>
      <c r="N71" s="8"/>
      <c r="O71" s="8"/>
      <c r="P71" s="8"/>
      <c r="Q71" s="8"/>
      <c r="R71" s="16"/>
      <c r="S71" s="18"/>
    </row>
    <row r="72" spans="1:19" ht="28.5" customHeight="1" thickTop="1">
      <c r="A72" s="16"/>
      <c r="B72" s="90">
        <v>42</v>
      </c>
      <c r="C72" s="105" t="s">
        <v>113</v>
      </c>
      <c r="D72" s="101"/>
      <c r="E72" s="102" t="str">
        <f>IF(D72="","",IF(D72=B72/7,"J","L"))</f>
        <v/>
      </c>
      <c r="F72" s="8"/>
      <c r="G72" s="8"/>
      <c r="H72" s="31"/>
      <c r="I72" s="8"/>
      <c r="J72" s="90">
        <v>27</v>
      </c>
      <c r="K72" s="105" t="s">
        <v>113</v>
      </c>
      <c r="L72" s="101"/>
      <c r="M72" s="102" t="str">
        <f>IF(L72="","",IF(L72=J72/9,"J","L"))</f>
        <v/>
      </c>
      <c r="N72" s="8"/>
      <c r="O72" s="8"/>
      <c r="P72" s="8"/>
      <c r="Q72" s="8"/>
      <c r="R72" s="16"/>
      <c r="S72" s="18"/>
    </row>
    <row r="73" spans="1:19" ht="17.25" customHeight="1">
      <c r="A73" s="16"/>
      <c r="B73" s="92" t="s">
        <v>112</v>
      </c>
      <c r="C73" s="109"/>
      <c r="D73" s="27"/>
      <c r="E73" s="8"/>
      <c r="F73" s="8"/>
      <c r="G73" s="8"/>
      <c r="H73" s="31"/>
      <c r="I73" s="8"/>
      <c r="J73" s="107" t="s">
        <v>112</v>
      </c>
      <c r="K73" s="109"/>
      <c r="L73" s="27"/>
      <c r="M73" s="27"/>
      <c r="N73" s="8"/>
      <c r="O73" s="8"/>
      <c r="P73" s="8"/>
      <c r="Q73" s="8"/>
      <c r="R73" s="16"/>
      <c r="S73" s="18"/>
    </row>
    <row r="74" spans="1:19" ht="18" customHeight="1">
      <c r="A74" s="16"/>
      <c r="B74" s="8"/>
      <c r="C74" s="99" t="str">
        <f>IF(C73="","",IF(C73=7,"J","L"))</f>
        <v/>
      </c>
      <c r="D74" s="8"/>
      <c r="E74" s="8"/>
      <c r="F74" s="8"/>
      <c r="G74" s="8"/>
      <c r="H74" s="31"/>
      <c r="I74" s="8"/>
      <c r="J74" s="92"/>
      <c r="K74" s="99" t="str">
        <f>IF(K73="","",IF(K73=9,"J","L"))</f>
        <v/>
      </c>
      <c r="L74" s="27"/>
      <c r="M74" s="27"/>
      <c r="N74" s="8"/>
      <c r="O74" s="8"/>
      <c r="P74" s="8"/>
      <c r="Q74" s="8"/>
      <c r="R74" s="16"/>
      <c r="S74" s="18"/>
    </row>
    <row r="75" spans="1:19" ht="16.5">
      <c r="A75" s="16"/>
      <c r="B75" s="8"/>
      <c r="C75" s="8"/>
      <c r="D75" s="8"/>
      <c r="E75" s="8"/>
      <c r="F75" s="8"/>
      <c r="G75" s="8"/>
      <c r="H75" s="31"/>
      <c r="I75" s="13"/>
      <c r="J75" s="8"/>
      <c r="K75" s="8"/>
      <c r="L75" s="8"/>
      <c r="M75" s="8"/>
      <c r="N75" s="8"/>
      <c r="O75" s="8"/>
      <c r="P75" s="8"/>
      <c r="Q75" s="8"/>
      <c r="R75" s="16"/>
      <c r="S75" s="18"/>
    </row>
    <row r="76" spans="1:19">
      <c r="A76" s="16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16"/>
      <c r="S76" s="18"/>
    </row>
    <row r="77" spans="1:19" ht="16.5" customHeight="1">
      <c r="A77" s="16"/>
      <c r="B77" s="97"/>
      <c r="C77" s="99" t="str">
        <f>IF(C78="","",IF(C78=6,"J","L"))</f>
        <v/>
      </c>
      <c r="D77" s="98"/>
      <c r="E77" s="98"/>
      <c r="F77" s="98"/>
      <c r="G77" s="98"/>
      <c r="H77" s="31"/>
      <c r="I77" s="98"/>
      <c r="J77" s="93"/>
      <c r="K77" s="99" t="str">
        <f>IF(K78="","",IF(K78=3,"J","L"))</f>
        <v/>
      </c>
      <c r="L77" s="27"/>
      <c r="M77" s="27"/>
      <c r="N77" s="98"/>
      <c r="O77" s="98"/>
      <c r="P77" s="98"/>
      <c r="Q77" s="98"/>
      <c r="R77" s="16"/>
      <c r="S77" s="18"/>
    </row>
    <row r="78" spans="1:19" ht="18.75" customHeight="1">
      <c r="A78" s="16" t="s">
        <v>116</v>
      </c>
      <c r="B78" s="91" t="s">
        <v>112</v>
      </c>
      <c r="C78" s="109"/>
      <c r="D78" s="27"/>
      <c r="E78" s="8"/>
      <c r="F78" s="8"/>
      <c r="G78" s="8"/>
      <c r="H78" s="108" t="s">
        <v>117</v>
      </c>
      <c r="I78" s="8"/>
      <c r="J78" s="91" t="s">
        <v>112</v>
      </c>
      <c r="K78" s="109"/>
      <c r="L78" s="27"/>
      <c r="M78" s="27"/>
      <c r="N78" s="8"/>
      <c r="O78" s="8"/>
      <c r="P78" s="8"/>
      <c r="Q78" s="8"/>
      <c r="R78" s="16"/>
      <c r="S78" s="18"/>
    </row>
    <row r="79" spans="1:19" ht="28.5" customHeight="1" thickBot="1">
      <c r="A79" s="16"/>
      <c r="B79" s="88">
        <v>18</v>
      </c>
      <c r="C79" s="106" t="s">
        <v>113</v>
      </c>
      <c r="D79" s="100"/>
      <c r="E79" s="102" t="str">
        <f>IF(D79="","",IF(D79=B79/6,"J","L"))</f>
        <v/>
      </c>
      <c r="F79" s="8"/>
      <c r="G79" s="8"/>
      <c r="H79" s="31"/>
      <c r="I79" s="8"/>
      <c r="J79" s="88">
        <v>18</v>
      </c>
      <c r="K79" s="106" t="s">
        <v>113</v>
      </c>
      <c r="L79" s="100"/>
      <c r="M79" s="102" t="str">
        <f>IF(L79="","",IF(L79=J79/3,"J","L"))</f>
        <v/>
      </c>
      <c r="N79" s="8"/>
      <c r="O79" s="8"/>
      <c r="P79" s="8"/>
      <c r="Q79" s="8"/>
      <c r="R79" s="16"/>
      <c r="S79" s="18"/>
    </row>
    <row r="80" spans="1:19" ht="28.5" customHeight="1" thickTop="1">
      <c r="A80" s="16"/>
      <c r="B80" s="90">
        <v>24</v>
      </c>
      <c r="C80" s="105" t="s">
        <v>113</v>
      </c>
      <c r="D80" s="101"/>
      <c r="E80" s="102" t="str">
        <f>IF(D80="","",IF(D80=B80/6,"J","L"))</f>
        <v/>
      </c>
      <c r="F80" s="8"/>
      <c r="G80" s="8"/>
      <c r="H80" s="31"/>
      <c r="I80" s="8"/>
      <c r="J80" s="90">
        <v>21</v>
      </c>
      <c r="K80" s="105" t="s">
        <v>113</v>
      </c>
      <c r="L80" s="101"/>
      <c r="M80" s="102" t="str">
        <f>IF(L80="","",IF(L80=J80/3,"J","L"))</f>
        <v/>
      </c>
      <c r="N80" s="8"/>
      <c r="O80" s="8"/>
      <c r="P80" s="8"/>
      <c r="Q80" s="8"/>
      <c r="R80" s="16"/>
      <c r="S80" s="18"/>
    </row>
    <row r="81" spans="1:19" ht="17.25" customHeight="1">
      <c r="A81" s="16"/>
      <c r="B81" s="92" t="s">
        <v>112</v>
      </c>
      <c r="C81" s="109"/>
      <c r="D81" s="27"/>
      <c r="E81" s="8"/>
      <c r="F81" s="8"/>
      <c r="G81" s="8"/>
      <c r="H81" s="31"/>
      <c r="I81" s="8"/>
      <c r="J81" s="107" t="s">
        <v>112</v>
      </c>
      <c r="K81" s="109"/>
      <c r="L81" s="27"/>
      <c r="M81" s="27"/>
      <c r="N81" s="8"/>
      <c r="O81" s="8"/>
      <c r="P81" s="8"/>
      <c r="Q81" s="8"/>
      <c r="R81" s="16"/>
      <c r="S81" s="18"/>
    </row>
    <row r="82" spans="1:19" ht="18" customHeight="1">
      <c r="A82" s="16"/>
      <c r="B82" s="8"/>
      <c r="C82" s="99" t="str">
        <f>IF(C81="","",IF(C81=6,"J","L"))</f>
        <v/>
      </c>
      <c r="D82" s="8"/>
      <c r="E82" s="8"/>
      <c r="F82" s="8"/>
      <c r="G82" s="8"/>
      <c r="H82" s="31"/>
      <c r="I82" s="8"/>
      <c r="J82" s="92"/>
      <c r="K82" s="99" t="str">
        <f>IF(K81="","",IF(K81=3,"J","L"))</f>
        <v/>
      </c>
      <c r="L82" s="27"/>
      <c r="M82" s="27"/>
      <c r="N82" s="8"/>
      <c r="O82" s="8"/>
      <c r="P82" s="8"/>
      <c r="Q82" s="8"/>
      <c r="R82" s="16"/>
      <c r="S82" s="18"/>
    </row>
    <row r="83" spans="1:19" ht="16.5">
      <c r="A83" s="16"/>
      <c r="B83" s="8"/>
      <c r="C83" s="8"/>
      <c r="D83" s="8"/>
      <c r="E83" s="8"/>
      <c r="F83" s="8"/>
      <c r="G83" s="8"/>
      <c r="H83" s="31"/>
      <c r="I83" s="13"/>
      <c r="J83" s="8"/>
      <c r="K83" s="8"/>
      <c r="L83" s="8"/>
      <c r="M83" s="8"/>
      <c r="N83" s="8"/>
      <c r="O83" s="8"/>
      <c r="P83" s="8"/>
      <c r="Q83" s="8"/>
      <c r="R83" s="16"/>
      <c r="S83" s="18"/>
    </row>
    <row r="84" spans="1:19">
      <c r="A84" s="16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16"/>
      <c r="S84" s="18"/>
    </row>
    <row r="85" spans="1:19" ht="16.5" customHeight="1">
      <c r="A85" s="16"/>
      <c r="B85" s="97"/>
      <c r="C85" s="99" t="str">
        <f>IF(C86="","",IF(C86=4,"J","L"))</f>
        <v/>
      </c>
      <c r="D85" s="98"/>
      <c r="E85" s="98"/>
      <c r="F85" s="98"/>
      <c r="G85" s="98"/>
      <c r="H85" s="31"/>
      <c r="I85" s="98"/>
      <c r="J85" s="93"/>
      <c r="K85" s="99" t="str">
        <f>IF(K86="","",IF(K86=7,"J","L"))</f>
        <v/>
      </c>
      <c r="L85" s="27"/>
      <c r="M85" s="27"/>
      <c r="N85" s="98"/>
      <c r="O85" s="98"/>
      <c r="P85" s="98"/>
      <c r="Q85" s="98"/>
      <c r="R85" s="16"/>
      <c r="S85" s="18"/>
    </row>
    <row r="86" spans="1:19" ht="18.75" customHeight="1">
      <c r="A86" s="16" t="s">
        <v>118</v>
      </c>
      <c r="B86" s="91" t="s">
        <v>112</v>
      </c>
      <c r="C86" s="109"/>
      <c r="D86" s="27"/>
      <c r="E86" s="8"/>
      <c r="F86" s="8"/>
      <c r="G86" s="8"/>
      <c r="H86" s="108" t="s">
        <v>119</v>
      </c>
      <c r="I86" s="8"/>
      <c r="J86" s="91" t="s">
        <v>112</v>
      </c>
      <c r="K86" s="109"/>
      <c r="L86" s="27"/>
      <c r="M86" s="27"/>
      <c r="N86" s="8"/>
      <c r="O86" s="8"/>
      <c r="P86" s="8"/>
      <c r="Q86" s="8"/>
      <c r="R86" s="16"/>
      <c r="S86" s="18"/>
    </row>
    <row r="87" spans="1:19" ht="28.5" customHeight="1" thickBot="1">
      <c r="A87" s="16"/>
      <c r="B87" s="88">
        <v>28</v>
      </c>
      <c r="C87" s="106" t="s">
        <v>113</v>
      </c>
      <c r="D87" s="100"/>
      <c r="E87" s="102" t="str">
        <f>IF(D87="","",IF(D87=B87/4,"J","L"))</f>
        <v/>
      </c>
      <c r="F87" s="8"/>
      <c r="G87" s="8"/>
      <c r="H87" s="31"/>
      <c r="I87" s="8"/>
      <c r="J87" s="88">
        <v>35</v>
      </c>
      <c r="K87" s="106" t="s">
        <v>113</v>
      </c>
      <c r="L87" s="100"/>
      <c r="M87" s="102" t="str">
        <f>IF(L87="","",IF(L87=J87/7,"J","L"))</f>
        <v/>
      </c>
      <c r="N87" s="8"/>
      <c r="O87" s="8"/>
      <c r="P87" s="8"/>
      <c r="Q87" s="8"/>
      <c r="R87" s="16"/>
      <c r="S87" s="18"/>
    </row>
    <row r="88" spans="1:19" ht="28.5" customHeight="1" thickTop="1">
      <c r="A88" s="16"/>
      <c r="B88" s="90">
        <v>36</v>
      </c>
      <c r="C88" s="105" t="s">
        <v>113</v>
      </c>
      <c r="D88" s="101"/>
      <c r="E88" s="102" t="str">
        <f>IF(D88="","",IF(D88=B88/4,"J","L"))</f>
        <v/>
      </c>
      <c r="F88" s="8"/>
      <c r="G88" s="8"/>
      <c r="H88" s="31"/>
      <c r="I88" s="8"/>
      <c r="J88" s="90">
        <v>42</v>
      </c>
      <c r="K88" s="105" t="s">
        <v>113</v>
      </c>
      <c r="L88" s="101"/>
      <c r="M88" s="102" t="str">
        <f>IF(L88="","",IF(L88=J88/7,"J","L"))</f>
        <v/>
      </c>
      <c r="N88" s="8"/>
      <c r="O88" s="8"/>
      <c r="P88" s="8"/>
      <c r="Q88" s="8"/>
      <c r="R88" s="16"/>
      <c r="S88" s="18"/>
    </row>
    <row r="89" spans="1:19" ht="17.25" customHeight="1">
      <c r="A89" s="16"/>
      <c r="B89" s="92" t="s">
        <v>112</v>
      </c>
      <c r="C89" s="109"/>
      <c r="D89" s="27"/>
      <c r="E89" s="8"/>
      <c r="F89" s="8"/>
      <c r="G89" s="8"/>
      <c r="H89" s="31"/>
      <c r="I89" s="8"/>
      <c r="J89" s="107" t="s">
        <v>112</v>
      </c>
      <c r="K89" s="109"/>
      <c r="L89" s="27"/>
      <c r="M89" s="27"/>
      <c r="N89" s="8"/>
      <c r="O89" s="8"/>
      <c r="P89" s="8"/>
      <c r="Q89" s="8"/>
      <c r="R89" s="16"/>
      <c r="S89" s="18"/>
    </row>
    <row r="90" spans="1:19" ht="18" customHeight="1">
      <c r="A90" s="16"/>
      <c r="B90" s="8"/>
      <c r="C90" s="99" t="str">
        <f>IF(C89="","",IF(C89=4,"J","L"))</f>
        <v/>
      </c>
      <c r="D90" s="8"/>
      <c r="E90" s="8"/>
      <c r="F90" s="8"/>
      <c r="G90" s="8"/>
      <c r="H90" s="31"/>
      <c r="I90" s="8"/>
      <c r="J90" s="92"/>
      <c r="K90" s="99" t="str">
        <f>IF(K89="","",IF(K89=7,"J","L"))</f>
        <v/>
      </c>
      <c r="L90" s="27"/>
      <c r="M90" s="27"/>
      <c r="N90" s="8"/>
      <c r="O90" s="8"/>
      <c r="P90" s="8"/>
      <c r="Q90" s="8"/>
      <c r="R90" s="16"/>
      <c r="S90" s="18"/>
    </row>
    <row r="91" spans="1:19" ht="16.5">
      <c r="A91" s="16"/>
      <c r="B91" s="8"/>
      <c r="C91" s="8"/>
      <c r="D91" s="8"/>
      <c r="E91" s="8"/>
      <c r="F91" s="8"/>
      <c r="G91" s="8"/>
      <c r="H91" s="31"/>
      <c r="I91" s="13"/>
      <c r="J91" s="8"/>
      <c r="K91" s="8"/>
      <c r="L91" s="8"/>
      <c r="M91" s="8"/>
      <c r="N91" s="8"/>
      <c r="O91" s="8"/>
      <c r="P91" s="8"/>
      <c r="Q91" s="8"/>
      <c r="R91" s="16"/>
      <c r="S91" s="18"/>
    </row>
    <row r="92" spans="1:19">
      <c r="A92" s="16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16"/>
      <c r="S92" s="18"/>
    </row>
    <row r="93" spans="1:19" ht="16.5" customHeight="1">
      <c r="A93" s="16"/>
      <c r="B93" s="97"/>
      <c r="C93" s="99" t="str">
        <f>IF(C94="","",IF(C94=6,"J","L"))</f>
        <v/>
      </c>
      <c r="D93" s="98"/>
      <c r="E93" s="98"/>
      <c r="F93" s="98"/>
      <c r="G93" s="98"/>
      <c r="H93" s="31"/>
      <c r="I93" s="98"/>
      <c r="J93" s="93"/>
      <c r="K93" s="99" t="str">
        <f>IF(K94="","",IF(K94=3,"J","L"))</f>
        <v/>
      </c>
      <c r="L93" s="27"/>
      <c r="M93" s="27"/>
      <c r="N93" s="98"/>
      <c r="O93" s="98"/>
      <c r="P93" s="98"/>
      <c r="Q93" s="98"/>
      <c r="R93" s="16"/>
      <c r="S93" s="18"/>
    </row>
    <row r="94" spans="1:19" ht="18.75" customHeight="1">
      <c r="A94" s="16" t="s">
        <v>120</v>
      </c>
      <c r="B94" s="91" t="s">
        <v>112</v>
      </c>
      <c r="C94" s="109"/>
      <c r="D94" s="27"/>
      <c r="E94" s="8"/>
      <c r="F94" s="8"/>
      <c r="G94" s="8"/>
      <c r="H94" s="108" t="s">
        <v>121</v>
      </c>
      <c r="I94" s="8"/>
      <c r="J94" s="91" t="s">
        <v>112</v>
      </c>
      <c r="K94" s="109"/>
      <c r="L94" s="27"/>
      <c r="M94" s="27"/>
      <c r="N94" s="8"/>
      <c r="O94" s="8"/>
      <c r="P94" s="8"/>
      <c r="Q94" s="8"/>
      <c r="R94" s="16"/>
      <c r="S94" s="18"/>
    </row>
    <row r="95" spans="1:19" ht="28.5" customHeight="1" thickBot="1">
      <c r="A95" s="16"/>
      <c r="B95" s="88">
        <v>30</v>
      </c>
      <c r="C95" s="106" t="s">
        <v>113</v>
      </c>
      <c r="D95" s="100"/>
      <c r="E95" s="102" t="str">
        <f>IF(D95="","",IF(D95=B95/6,"J","L"))</f>
        <v/>
      </c>
      <c r="F95" s="8"/>
      <c r="G95" s="8"/>
      <c r="H95" s="31"/>
      <c r="I95" s="8"/>
      <c r="J95" s="88">
        <v>9</v>
      </c>
      <c r="K95" s="106" t="s">
        <v>113</v>
      </c>
      <c r="L95" s="100"/>
      <c r="M95" s="102" t="str">
        <f>IF(L95="","",IF(L95=J95/3,"J","L"))</f>
        <v/>
      </c>
      <c r="N95" s="8"/>
      <c r="O95" s="8"/>
      <c r="P95" s="8"/>
      <c r="Q95" s="8"/>
      <c r="R95" s="16"/>
      <c r="S95" s="18"/>
    </row>
    <row r="96" spans="1:19" ht="28.5" customHeight="1" thickTop="1">
      <c r="A96" s="16"/>
      <c r="B96" s="90">
        <v>54</v>
      </c>
      <c r="C96" s="105" t="s">
        <v>113</v>
      </c>
      <c r="D96" s="101"/>
      <c r="E96" s="102" t="str">
        <f>IF(D96="","",IF(D96=B96/6,"J","L"))</f>
        <v/>
      </c>
      <c r="F96" s="8"/>
      <c r="G96" s="8"/>
      <c r="H96" s="31"/>
      <c r="I96" s="8"/>
      <c r="J96" s="90">
        <v>24</v>
      </c>
      <c r="K96" s="105" t="s">
        <v>113</v>
      </c>
      <c r="L96" s="101"/>
      <c r="M96" s="102" t="str">
        <f>IF(L96="","",IF(L96=J96/3,"J","L"))</f>
        <v/>
      </c>
      <c r="N96" s="8"/>
      <c r="O96" s="8"/>
      <c r="P96" s="8"/>
      <c r="Q96" s="8"/>
      <c r="R96" s="16"/>
      <c r="S96" s="18"/>
    </row>
    <row r="97" spans="1:19" ht="17.25" customHeight="1">
      <c r="A97" s="16"/>
      <c r="B97" s="92" t="s">
        <v>112</v>
      </c>
      <c r="C97" s="109"/>
      <c r="D97" s="27"/>
      <c r="E97" s="8"/>
      <c r="F97" s="8"/>
      <c r="G97" s="8"/>
      <c r="H97" s="31"/>
      <c r="I97" s="8"/>
      <c r="J97" s="107" t="s">
        <v>112</v>
      </c>
      <c r="K97" s="109"/>
      <c r="L97" s="27"/>
      <c r="M97" s="27"/>
      <c r="N97" s="8"/>
      <c r="O97" s="8"/>
      <c r="P97" s="8"/>
      <c r="Q97" s="8"/>
      <c r="R97" s="16"/>
      <c r="S97" s="18"/>
    </row>
    <row r="98" spans="1:19" ht="18" customHeight="1">
      <c r="A98" s="16"/>
      <c r="B98" s="8"/>
      <c r="C98" s="99" t="str">
        <f>IF(C97="","",IF(C97=6,"J","L"))</f>
        <v/>
      </c>
      <c r="D98" s="8"/>
      <c r="E98" s="8"/>
      <c r="F98" s="8"/>
      <c r="G98" s="8"/>
      <c r="H98" s="31"/>
      <c r="I98" s="8"/>
      <c r="J98" s="92"/>
      <c r="K98" s="99" t="str">
        <f>IF(K97="","",IF(K97=3,"J","L"))</f>
        <v/>
      </c>
      <c r="L98" s="27"/>
      <c r="M98" s="27"/>
      <c r="N98" s="8"/>
      <c r="O98" s="8"/>
      <c r="P98" s="8"/>
      <c r="Q98" s="8"/>
      <c r="R98" s="16"/>
      <c r="S98" s="18"/>
    </row>
    <row r="99" spans="1:19" ht="16.5">
      <c r="A99" s="16"/>
      <c r="B99" s="8"/>
      <c r="C99" s="8"/>
      <c r="D99" s="8"/>
      <c r="E99" s="8"/>
      <c r="F99" s="8"/>
      <c r="G99" s="8"/>
      <c r="H99" s="31"/>
      <c r="I99" s="13"/>
      <c r="J99" s="8"/>
      <c r="K99" s="8"/>
      <c r="L99" s="8"/>
      <c r="M99" s="8"/>
      <c r="N99" s="8"/>
      <c r="O99" s="8"/>
      <c r="P99" s="8"/>
      <c r="Q99" s="8"/>
      <c r="R99" s="16"/>
      <c r="S99" s="18"/>
    </row>
    <row r="100" spans="1:19">
      <c r="A100" s="16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16"/>
      <c r="S100" s="18"/>
    </row>
    <row r="101" spans="1:19" ht="16.5" customHeight="1">
      <c r="A101" s="16"/>
      <c r="B101" s="97"/>
      <c r="C101" s="99" t="str">
        <f>IF(C102="","",IF(C102=4,"J","L"))</f>
        <v/>
      </c>
      <c r="D101" s="98"/>
      <c r="E101" s="98"/>
      <c r="F101" s="98"/>
      <c r="G101" s="98"/>
      <c r="H101" s="31"/>
      <c r="I101" s="98"/>
      <c r="J101" s="93"/>
      <c r="K101" s="99" t="str">
        <f>IF(K102="","",IF(K102=7,"J","L"))</f>
        <v/>
      </c>
      <c r="L101" s="27"/>
      <c r="M101" s="27"/>
      <c r="N101" s="98"/>
      <c r="O101" s="98"/>
      <c r="P101" s="98"/>
      <c r="Q101" s="98"/>
      <c r="R101" s="16"/>
      <c r="S101" s="18"/>
    </row>
    <row r="102" spans="1:19" ht="18.75" customHeight="1">
      <c r="A102" s="16" t="s">
        <v>122</v>
      </c>
      <c r="B102" s="91" t="s">
        <v>112</v>
      </c>
      <c r="C102" s="109"/>
      <c r="D102" s="27"/>
      <c r="E102" s="8"/>
      <c r="F102" s="8"/>
      <c r="G102" s="8"/>
      <c r="H102" s="108" t="s">
        <v>123</v>
      </c>
      <c r="I102" s="8"/>
      <c r="J102" s="91" t="s">
        <v>112</v>
      </c>
      <c r="K102" s="109"/>
      <c r="L102" s="27"/>
      <c r="M102" s="27"/>
      <c r="N102" s="8"/>
      <c r="O102" s="8"/>
      <c r="P102" s="8"/>
      <c r="Q102" s="8"/>
      <c r="R102" s="16"/>
      <c r="S102" s="18"/>
    </row>
    <row r="103" spans="1:19" ht="28.5" customHeight="1" thickBot="1">
      <c r="A103" s="16"/>
      <c r="B103" s="88">
        <v>16</v>
      </c>
      <c r="C103" s="106" t="s">
        <v>113</v>
      </c>
      <c r="D103" s="100"/>
      <c r="E103" s="102" t="str">
        <f>IF(D103="","",IF(D103=B103/4,"J","L"))</f>
        <v/>
      </c>
      <c r="F103" s="8"/>
      <c r="G103" s="8"/>
      <c r="H103" s="31"/>
      <c r="I103" s="8"/>
      <c r="J103" s="88">
        <v>56</v>
      </c>
      <c r="K103" s="106" t="s">
        <v>113</v>
      </c>
      <c r="L103" s="100"/>
      <c r="M103" s="102" t="str">
        <f>IF(L103="","",IF(L103=J103/7,"J","L"))</f>
        <v/>
      </c>
      <c r="N103" s="8"/>
      <c r="O103" s="8"/>
      <c r="P103" s="8"/>
      <c r="Q103" s="8"/>
      <c r="R103" s="16"/>
      <c r="S103" s="18"/>
    </row>
    <row r="104" spans="1:19" ht="28.5" customHeight="1" thickTop="1">
      <c r="A104" s="16"/>
      <c r="B104" s="90">
        <v>28</v>
      </c>
      <c r="C104" s="105" t="s">
        <v>113</v>
      </c>
      <c r="D104" s="101"/>
      <c r="E104" s="102" t="str">
        <f>IF(D104="","",IF(D104=B104/4,"J","L"))</f>
        <v/>
      </c>
      <c r="F104" s="8"/>
      <c r="G104" s="8"/>
      <c r="H104" s="31"/>
      <c r="I104" s="8"/>
      <c r="J104" s="90">
        <v>63</v>
      </c>
      <c r="K104" s="105" t="s">
        <v>113</v>
      </c>
      <c r="L104" s="101"/>
      <c r="M104" s="102" t="str">
        <f>IF(L104="","",IF(L104=J104/7,"J","L"))</f>
        <v/>
      </c>
      <c r="N104" s="8"/>
      <c r="O104" s="8"/>
      <c r="P104" s="8"/>
      <c r="Q104" s="8"/>
      <c r="R104" s="16"/>
      <c r="S104" s="18"/>
    </row>
    <row r="105" spans="1:19" ht="17.25" customHeight="1">
      <c r="A105" s="16"/>
      <c r="B105" s="92" t="s">
        <v>112</v>
      </c>
      <c r="C105" s="109"/>
      <c r="D105" s="27"/>
      <c r="E105" s="8"/>
      <c r="F105" s="8"/>
      <c r="G105" s="8"/>
      <c r="H105" s="31"/>
      <c r="I105" s="8"/>
      <c r="J105" s="107" t="s">
        <v>112</v>
      </c>
      <c r="K105" s="109"/>
      <c r="L105" s="27"/>
      <c r="M105" s="27"/>
      <c r="N105" s="8"/>
      <c r="O105" s="8"/>
      <c r="P105" s="8"/>
      <c r="Q105" s="8"/>
      <c r="R105" s="16"/>
      <c r="S105" s="18"/>
    </row>
    <row r="106" spans="1:19" ht="18" customHeight="1">
      <c r="A106" s="16"/>
      <c r="B106" s="8"/>
      <c r="C106" s="99" t="str">
        <f>IF(C105="","",IF(C105=4,"J","L"))</f>
        <v/>
      </c>
      <c r="D106" s="8"/>
      <c r="E106" s="8"/>
      <c r="F106" s="8"/>
      <c r="G106" s="8"/>
      <c r="H106" s="31"/>
      <c r="I106" s="8"/>
      <c r="J106" s="92"/>
      <c r="K106" s="99" t="str">
        <f>IF(K105="","",IF(K105=7,"J","L"))</f>
        <v/>
      </c>
      <c r="L106" s="27"/>
      <c r="M106" s="27"/>
      <c r="N106" s="8"/>
      <c r="O106" s="8"/>
      <c r="P106" s="8"/>
      <c r="Q106" s="8"/>
      <c r="R106" s="16"/>
      <c r="S106" s="18"/>
    </row>
    <row r="107" spans="1:19" ht="16.5">
      <c r="A107" s="16"/>
      <c r="B107" s="8"/>
      <c r="C107" s="8"/>
      <c r="D107" s="8"/>
      <c r="E107" s="8"/>
      <c r="F107" s="8"/>
      <c r="G107" s="8"/>
      <c r="H107" s="31"/>
      <c r="I107" s="13"/>
      <c r="J107" s="8"/>
      <c r="K107" s="8"/>
      <c r="L107" s="8"/>
      <c r="M107" s="8"/>
      <c r="N107" s="8"/>
      <c r="O107" s="8"/>
      <c r="P107" s="8"/>
      <c r="Q107" s="8"/>
      <c r="R107" s="16"/>
      <c r="S107" s="18"/>
    </row>
    <row r="108" spans="1:19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8"/>
    </row>
    <row r="109" spans="1:19">
      <c r="A109" s="19"/>
      <c r="B109" s="19"/>
      <c r="C109" s="19"/>
      <c r="D109" s="19"/>
      <c r="E109" s="19">
        <f>COUNTIF(E31:E104,"J")</f>
        <v>0</v>
      </c>
      <c r="F109" s="19"/>
      <c r="G109" s="19"/>
      <c r="H109" s="19"/>
      <c r="I109" s="19"/>
      <c r="J109" s="19"/>
      <c r="K109" s="19"/>
      <c r="L109" s="19"/>
      <c r="M109" s="19">
        <f>COUNTIF(M31:M104,"J")</f>
        <v>0</v>
      </c>
      <c r="N109" s="19"/>
      <c r="O109" s="19"/>
      <c r="P109" s="19"/>
      <c r="Q109" s="19"/>
      <c r="R109" s="19"/>
      <c r="S109" s="18"/>
    </row>
    <row r="110" spans="1:19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8"/>
    </row>
    <row r="111" spans="1:19" ht="41.25">
      <c r="A111" s="19"/>
      <c r="B111" s="19"/>
      <c r="C111" s="34" t="s">
        <v>68</v>
      </c>
      <c r="D111" s="19"/>
      <c r="E111" s="19"/>
      <c r="F111" s="19"/>
      <c r="G111" s="19"/>
      <c r="H111" s="33">
        <f>(E109+M109)/2</f>
        <v>0</v>
      </c>
      <c r="I111" s="34" t="s">
        <v>83</v>
      </c>
      <c r="J111" s="19"/>
      <c r="K111" s="19"/>
      <c r="L111" s="19"/>
      <c r="M111" s="19"/>
      <c r="N111" s="19"/>
      <c r="O111" s="19"/>
      <c r="P111" s="19"/>
      <c r="Q111" s="19"/>
      <c r="R111" s="19"/>
      <c r="S111" s="18"/>
    </row>
    <row r="112" spans="1:19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8"/>
    </row>
    <row r="113" spans="1:19" ht="29.25">
      <c r="A113" s="19"/>
      <c r="B113" s="19"/>
      <c r="C113" s="19"/>
      <c r="D113" s="19"/>
      <c r="E113" s="35" t="str">
        <f>IF(H111=30,"Συγχαρητήρια. Έμαθες να βρίσκεις την αξία","")</f>
        <v/>
      </c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8"/>
    </row>
    <row r="114" spans="1:19" ht="29.25">
      <c r="A114" s="19"/>
      <c r="B114" s="19"/>
      <c r="C114" s="19"/>
      <c r="D114" s="19"/>
      <c r="E114" s="19"/>
      <c r="F114" s="35" t="str">
        <f>IF(H111=30,"       ενός κλάσματος.","")</f>
        <v/>
      </c>
      <c r="G114" s="36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8"/>
    </row>
    <row r="115" spans="1:19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8"/>
    </row>
    <row r="116" spans="1:19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8"/>
    </row>
    <row r="117" spans="1:19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8"/>
    </row>
    <row r="118" spans="1:19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8"/>
    </row>
    <row r="119" spans="1:19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8"/>
    </row>
    <row r="120" spans="1:19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8"/>
    </row>
    <row r="121" spans="1:19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8"/>
    </row>
    <row r="122" spans="1:19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8"/>
    </row>
    <row r="123" spans="1:19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8"/>
    </row>
    <row r="124" spans="1:19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8"/>
    </row>
    <row r="125" spans="1:19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8"/>
    </row>
    <row r="126" spans="1:19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8"/>
    </row>
    <row r="127" spans="1:19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8"/>
    </row>
  </sheetData>
  <sheetProtection password="C613" sheet="1" objects="1" scenarios="1"/>
  <phoneticPr fontId="0" type="noConversion"/>
  <conditionalFormatting sqref="H95">
    <cfRule type="cellIs" dxfId="4" priority="1" stopIfTrue="1" operator="equal">
      <formula>"C17*100/C18"</formula>
    </cfRule>
  </conditionalFormatting>
  <pageMargins left="0.75" right="0.75" top="1" bottom="1" header="0.5" footer="0.5"/>
  <pageSetup paperSize="9" orientation="portrait" horizontalDpi="0" verticalDpi="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243"/>
  <sheetViews>
    <sheetView workbookViewId="0">
      <selection activeCell="A2" sqref="A2"/>
    </sheetView>
  </sheetViews>
  <sheetFormatPr defaultRowHeight="24.75" customHeight="1"/>
  <cols>
    <col min="1" max="18" width="4.625" style="120" customWidth="1"/>
    <col min="19" max="16384" width="9" style="120"/>
  </cols>
  <sheetData>
    <row r="1" spans="1:19" s="131" customFormat="1" ht="51" customHeight="1"/>
    <row r="2" spans="1:19" ht="24.75" customHeight="1">
      <c r="A2" s="120" t="s">
        <v>177</v>
      </c>
    </row>
    <row r="3" spans="1:19" ht="24.75" customHeight="1">
      <c r="A3" s="136" t="s">
        <v>176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</row>
    <row r="4" spans="1:19" ht="24.75" customHeight="1">
      <c r="A4" s="276" t="s">
        <v>207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</row>
    <row r="5" spans="1:19" ht="24.75" customHeight="1">
      <c r="A5" s="277" t="s">
        <v>208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</row>
    <row r="6" spans="1:19" ht="24.75" customHeight="1">
      <c r="A6" s="278" t="s">
        <v>229</v>
      </c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</row>
    <row r="8" spans="1:19" ht="42.75" customHeight="1">
      <c r="A8" s="273" t="s">
        <v>204</v>
      </c>
    </row>
    <row r="9" spans="1:19" ht="42.75" customHeight="1">
      <c r="A9" s="274" t="s">
        <v>170</v>
      </c>
    </row>
    <row r="10" spans="1:19" ht="42.75" customHeight="1">
      <c r="A10" s="274" t="s">
        <v>166</v>
      </c>
    </row>
    <row r="11" spans="1:19" ht="107.25" customHeight="1">
      <c r="B11" s="129" t="s">
        <v>194</v>
      </c>
    </row>
    <row r="12" spans="1:19" ht="39" customHeight="1">
      <c r="A12" s="272" t="s">
        <v>171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</row>
    <row r="13" spans="1:19" ht="54" customHeight="1">
      <c r="A13" s="275" t="s">
        <v>167</v>
      </c>
    </row>
    <row r="14" spans="1:19" ht="24.75" customHeight="1" thickBot="1"/>
    <row r="15" spans="1:19" ht="48" customHeight="1" thickTop="1">
      <c r="B15" s="200"/>
      <c r="C15" s="200"/>
      <c r="D15" s="200"/>
      <c r="F15" s="122"/>
      <c r="G15" s="123"/>
      <c r="I15" s="200"/>
    </row>
    <row r="16" spans="1:19" ht="48" customHeight="1" thickBot="1">
      <c r="B16" s="138"/>
      <c r="C16" s="138"/>
      <c r="D16" s="138"/>
      <c r="F16" s="134"/>
      <c r="G16" s="135"/>
      <c r="I16" s="138"/>
    </row>
    <row r="17" spans="1:22" ht="24.75" customHeight="1" thickTop="1"/>
    <row r="18" spans="1:22" ht="165" customHeight="1"/>
    <row r="19" spans="1:22" ht="24.75" customHeight="1">
      <c r="A19" s="227" t="s">
        <v>178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</row>
    <row r="20" spans="1:22" ht="24.75" customHeight="1">
      <c r="B20" s="120" t="s">
        <v>167</v>
      </c>
      <c r="G20" s="130"/>
      <c r="N20" s="130"/>
    </row>
    <row r="21" spans="1:22" ht="24.75" customHeight="1" thickBot="1">
      <c r="G21" s="130"/>
      <c r="N21" s="130"/>
    </row>
    <row r="22" spans="1:22" ht="48" customHeight="1" thickTop="1" thickBot="1">
      <c r="B22" s="137"/>
      <c r="C22" s="137"/>
      <c r="D22" s="137"/>
      <c r="G22" s="130"/>
      <c r="I22" s="141"/>
      <c r="J22" s="142"/>
      <c r="L22" s="137"/>
      <c r="N22" s="130"/>
    </row>
    <row r="23" spans="1:22" ht="48" customHeight="1" thickTop="1" thickBot="1">
      <c r="B23" s="138"/>
      <c r="C23" s="138"/>
      <c r="G23" s="130"/>
      <c r="I23" s="143"/>
      <c r="J23" s="144"/>
      <c r="N23" s="130"/>
    </row>
    <row r="24" spans="1:22" ht="24.75" customHeight="1" thickTop="1">
      <c r="A24" s="127"/>
      <c r="G24" s="130"/>
      <c r="N24" s="130"/>
    </row>
    <row r="25" spans="1:22" ht="167.25" customHeight="1">
      <c r="A25" s="127"/>
    </row>
    <row r="26" spans="1:22" ht="24.75" customHeight="1">
      <c r="A26" s="14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t="30.75" customHeight="1">
      <c r="B27" s="120" t="s">
        <v>167</v>
      </c>
      <c r="G27" s="130"/>
      <c r="H27" s="127"/>
      <c r="N27" s="130"/>
    </row>
    <row r="28" spans="1:22" ht="24.75" customHeight="1" thickBot="1">
      <c r="G28" s="130"/>
      <c r="H28" s="127"/>
      <c r="N28" s="130"/>
    </row>
    <row r="29" spans="1:22" ht="48" customHeight="1" thickTop="1" thickBot="1">
      <c r="B29" s="139"/>
      <c r="C29" s="139"/>
      <c r="D29" s="139"/>
      <c r="G29" s="130"/>
      <c r="H29" s="127"/>
      <c r="I29" s="141"/>
      <c r="J29" s="142"/>
      <c r="L29" s="139"/>
      <c r="N29" s="130"/>
    </row>
    <row r="30" spans="1:22" ht="48" customHeight="1" thickTop="1" thickBot="1">
      <c r="B30" s="139"/>
      <c r="C30" s="139"/>
      <c r="G30" s="130"/>
      <c r="H30" s="127"/>
      <c r="I30" s="143"/>
      <c r="J30" s="144"/>
      <c r="N30" s="130"/>
    </row>
    <row r="31" spans="1:22" ht="24.75" customHeight="1" thickTop="1">
      <c r="A31" s="127"/>
      <c r="G31" s="130"/>
      <c r="H31" s="127"/>
      <c r="N31" s="130"/>
    </row>
    <row r="32" spans="1:22" ht="24.75" customHeight="1">
      <c r="G32" s="130"/>
      <c r="N32" s="130"/>
    </row>
    <row r="33" spans="1:22" ht="17.25" customHeight="1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</row>
    <row r="34" spans="1:22" ht="102" customHeight="1"/>
    <row r="35" spans="1:22" ht="24.75" customHeight="1">
      <c r="A35" s="273" t="s">
        <v>209</v>
      </c>
    </row>
    <row r="36" spans="1:22" ht="24.75" customHeight="1">
      <c r="A36" s="274" t="s">
        <v>205</v>
      </c>
    </row>
    <row r="37" spans="1:22" ht="24.75" customHeight="1">
      <c r="H37" s="127"/>
    </row>
    <row r="38" spans="1:22" ht="24.75" customHeight="1">
      <c r="A38" s="227" t="s">
        <v>210</v>
      </c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</row>
    <row r="39" spans="1:22" ht="24.75" customHeight="1">
      <c r="A39" s="120" t="s">
        <v>167</v>
      </c>
      <c r="G39" s="130"/>
      <c r="I39" s="120" t="s">
        <v>167</v>
      </c>
      <c r="N39" s="130"/>
      <c r="O39" s="120" t="s">
        <v>167</v>
      </c>
    </row>
    <row r="40" spans="1:22" ht="24.75" customHeight="1" thickBot="1">
      <c r="G40" s="130"/>
      <c r="N40" s="130"/>
    </row>
    <row r="41" spans="1:22" ht="48" customHeight="1" thickTop="1" thickBot="1">
      <c r="B41" s="122"/>
      <c r="C41" s="123"/>
      <c r="E41" s="132"/>
      <c r="G41" s="130"/>
      <c r="I41" s="141"/>
      <c r="J41" s="142"/>
      <c r="L41" s="137"/>
      <c r="N41" s="130"/>
      <c r="O41" s="141"/>
      <c r="P41" s="142"/>
    </row>
    <row r="42" spans="1:22" ht="48" customHeight="1" thickTop="1" thickBot="1">
      <c r="B42" s="134"/>
      <c r="C42" s="135"/>
      <c r="E42" s="133"/>
      <c r="G42" s="130"/>
      <c r="I42" s="143"/>
      <c r="J42" s="144"/>
      <c r="N42" s="130"/>
      <c r="O42" s="143"/>
      <c r="P42" s="144"/>
    </row>
    <row r="43" spans="1:22" ht="24.75" customHeight="1" thickTop="1">
      <c r="G43" s="130"/>
      <c r="H43" s="127"/>
      <c r="N43" s="130"/>
    </row>
    <row r="44" spans="1:22" ht="24.75" customHeight="1">
      <c r="G44" s="130"/>
      <c r="N44" s="130"/>
    </row>
    <row r="45" spans="1:22" ht="63.75" customHeight="1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</row>
    <row r="46" spans="1:22" ht="29.25" customHeight="1">
      <c r="A46" s="274" t="s">
        <v>168</v>
      </c>
    </row>
    <row r="47" spans="1:22" ht="29.25" customHeight="1">
      <c r="A47" s="274" t="s">
        <v>211</v>
      </c>
    </row>
    <row r="48" spans="1:22" ht="29.25" customHeight="1">
      <c r="A48" s="274" t="s">
        <v>169</v>
      </c>
    </row>
    <row r="49" spans="1:4" ht="29.25" customHeight="1">
      <c r="A49" s="274" t="s">
        <v>212</v>
      </c>
    </row>
    <row r="50" spans="1:4" ht="29.25" customHeight="1">
      <c r="A50" s="274" t="s">
        <v>172</v>
      </c>
    </row>
    <row r="51" spans="1:4" ht="90" customHeight="1"/>
    <row r="52" spans="1:4" ht="101.25" customHeight="1"/>
    <row r="53" spans="1:4" ht="76.5" customHeight="1"/>
    <row r="54" spans="1:4" ht="35.25" customHeight="1"/>
    <row r="55" spans="1:4" ht="24.75" customHeight="1">
      <c r="A55" s="118" t="s">
        <v>174</v>
      </c>
      <c r="B55" s="118"/>
      <c r="C55" s="119"/>
      <c r="D55" s="119"/>
    </row>
    <row r="56" spans="1:4" ht="73.5" customHeight="1">
      <c r="A56" s="121"/>
    </row>
    <row r="58" spans="1:4" ht="24.75" customHeight="1">
      <c r="A58" s="120" t="s">
        <v>175</v>
      </c>
    </row>
    <row r="59" spans="1:4" ht="24.75" customHeight="1">
      <c r="A59" s="120" t="s">
        <v>213</v>
      </c>
    </row>
    <row r="60" spans="1:4" ht="33" customHeight="1">
      <c r="A60" s="148" t="s">
        <v>179</v>
      </c>
    </row>
    <row r="61" spans="1:4" s="274" customFormat="1" ht="31.5" customHeight="1">
      <c r="A61" s="274" t="s">
        <v>214</v>
      </c>
    </row>
    <row r="62" spans="1:4" s="274" customFormat="1" ht="31.5" customHeight="1">
      <c r="A62" s="274" t="s">
        <v>173</v>
      </c>
    </row>
    <row r="63" spans="1:4" s="274" customFormat="1" ht="31.5" customHeight="1">
      <c r="A63" s="274" t="s">
        <v>215</v>
      </c>
    </row>
    <row r="64" spans="1:4" s="274" customFormat="1" ht="31.5" customHeight="1">
      <c r="A64" s="274" t="s">
        <v>216</v>
      </c>
    </row>
    <row r="65" spans="1:18" ht="24.75" customHeight="1">
      <c r="A65" s="121" t="s">
        <v>154</v>
      </c>
    </row>
    <row r="66" spans="1:18" ht="42" customHeight="1"/>
    <row r="67" spans="1:18" ht="24.75" customHeight="1" thickBot="1">
      <c r="B67" s="125">
        <v>5</v>
      </c>
      <c r="C67" s="125"/>
      <c r="D67" s="297">
        <v>2</v>
      </c>
      <c r="E67" s="146">
        <v>1</v>
      </c>
    </row>
    <row r="68" spans="1:18" ht="24.75" customHeight="1" thickTop="1">
      <c r="B68" s="145">
        <v>2</v>
      </c>
      <c r="C68" s="125"/>
      <c r="D68" s="297"/>
      <c r="E68" s="147">
        <v>2</v>
      </c>
    </row>
    <row r="71" spans="1:18" ht="75" customHeight="1"/>
    <row r="72" spans="1:18" ht="30.75" customHeight="1">
      <c r="A72" s="149" t="s">
        <v>180</v>
      </c>
    </row>
    <row r="73" spans="1:18" ht="24.75" customHeight="1">
      <c r="A73" s="120" t="s">
        <v>217</v>
      </c>
    </row>
    <row r="74" spans="1:18" ht="10.5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</row>
    <row r="75" spans="1:18" ht="24.75" customHeight="1" thickBot="1">
      <c r="A75" s="151" t="s">
        <v>70</v>
      </c>
      <c r="B75" s="125">
        <v>3</v>
      </c>
      <c r="C75" s="125"/>
      <c r="D75" s="296"/>
      <c r="E75" s="51"/>
      <c r="F75" s="155" t="str">
        <f>IF(D75="","",IF(E75="","",IF(E76="","",IF((D75*E76+E75)/E76=B75/B76,"J","L"))))</f>
        <v/>
      </c>
      <c r="G75" s="120" t="s">
        <v>71</v>
      </c>
      <c r="H75" s="125">
        <v>5</v>
      </c>
      <c r="I75" s="125"/>
      <c r="J75" s="296"/>
      <c r="K75" s="51"/>
      <c r="L75" s="155" t="str">
        <f>IF(J75="","",IF(K75="","",IF(K76="","",IF((J75*K76+K75)/K76=H75/H76,"J","L"))))</f>
        <v/>
      </c>
      <c r="M75" s="120" t="s">
        <v>72</v>
      </c>
      <c r="N75" s="125">
        <v>7</v>
      </c>
      <c r="O75" s="125"/>
      <c r="P75" s="296"/>
      <c r="Q75" s="51"/>
      <c r="R75" s="155" t="str">
        <f>IF(P75="","",IF(Q75="","",IF(Q76="","",IF((P75*Q76+Q75)/Q76=N75/N76,"J","L"))))</f>
        <v/>
      </c>
    </row>
    <row r="76" spans="1:18" ht="24.75" customHeight="1" thickTop="1">
      <c r="A76" s="151"/>
      <c r="B76" s="145">
        <v>2</v>
      </c>
      <c r="C76" s="125"/>
      <c r="D76" s="296"/>
      <c r="E76" s="52"/>
      <c r="F76" s="156"/>
      <c r="H76" s="145">
        <v>3</v>
      </c>
      <c r="I76" s="125"/>
      <c r="J76" s="296"/>
      <c r="K76" s="52"/>
      <c r="L76" s="156"/>
      <c r="N76" s="145">
        <v>5</v>
      </c>
      <c r="O76" s="125"/>
      <c r="P76" s="296"/>
      <c r="Q76" s="52"/>
      <c r="R76" s="156"/>
    </row>
    <row r="77" spans="1:18" ht="12.75" customHeight="1">
      <c r="A77" s="151"/>
      <c r="B77" s="151"/>
      <c r="C77" s="151"/>
      <c r="D77" s="151"/>
      <c r="E77" s="151"/>
      <c r="F77" s="156"/>
      <c r="G77" s="151"/>
      <c r="H77" s="151"/>
      <c r="I77" s="151"/>
      <c r="J77" s="151"/>
      <c r="K77" s="151"/>
      <c r="L77" s="156"/>
      <c r="M77" s="151"/>
      <c r="N77" s="151"/>
      <c r="O77" s="151"/>
      <c r="P77" s="151"/>
      <c r="Q77" s="151"/>
      <c r="R77" s="156"/>
    </row>
    <row r="78" spans="1:18" ht="24.75" customHeight="1" thickBot="1">
      <c r="A78" s="151" t="s">
        <v>73</v>
      </c>
      <c r="B78" s="125">
        <v>12</v>
      </c>
      <c r="C78" s="125"/>
      <c r="D78" s="296"/>
      <c r="E78" s="51"/>
      <c r="F78" s="155" t="str">
        <f>IF(D78="","",IF(E78="","",IF(E79="","",IF((D78*E79+E78)/E79=B78/B79,"J","L"))))</f>
        <v/>
      </c>
      <c r="G78" s="120" t="s">
        <v>74</v>
      </c>
      <c r="H78" s="125">
        <v>10</v>
      </c>
      <c r="I78" s="125"/>
      <c r="J78" s="296"/>
      <c r="K78" s="51"/>
      <c r="L78" s="155" t="str">
        <f>IF(J78="","",IF(K78="","",IF(K79="","",IF((J78*K79+K78)/K79=H78/H79,"J","L"))))</f>
        <v/>
      </c>
      <c r="M78" s="120" t="s">
        <v>76</v>
      </c>
      <c r="N78" s="125">
        <v>16</v>
      </c>
      <c r="O78" s="125"/>
      <c r="P78" s="296"/>
      <c r="Q78" s="51"/>
      <c r="R78" s="155" t="str">
        <f>IF(P78="","",IF(Q78="","",IF(Q79="","",IF((P78*Q79+Q78)/Q79=N78/N79,"J","L"))))</f>
        <v/>
      </c>
    </row>
    <row r="79" spans="1:18" ht="24.75" customHeight="1" thickTop="1">
      <c r="A79" s="151"/>
      <c r="B79" s="145">
        <v>5</v>
      </c>
      <c r="C79" s="125"/>
      <c r="D79" s="296"/>
      <c r="E79" s="52"/>
      <c r="F79" s="156"/>
      <c r="H79" s="145">
        <v>3</v>
      </c>
      <c r="I79" s="125"/>
      <c r="J79" s="296"/>
      <c r="K79" s="52"/>
      <c r="L79" s="156"/>
      <c r="N79" s="145">
        <v>3</v>
      </c>
      <c r="O79" s="125"/>
      <c r="P79" s="296"/>
      <c r="Q79" s="52"/>
      <c r="R79" s="156"/>
    </row>
    <row r="80" spans="1:18" ht="12.7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</row>
    <row r="82" spans="1:24" ht="24.75" customHeight="1">
      <c r="A82" s="121" t="s">
        <v>179</v>
      </c>
    </row>
    <row r="83" spans="1:24" ht="24.75" customHeight="1">
      <c r="A83" s="121" t="s">
        <v>181</v>
      </c>
    </row>
    <row r="84" spans="1:24" ht="24.75" customHeight="1" thickBot="1">
      <c r="A84" s="121" t="s">
        <v>182</v>
      </c>
      <c r="B84" s="125">
        <v>4</v>
      </c>
      <c r="C84" s="125"/>
      <c r="D84" s="297">
        <v>2</v>
      </c>
    </row>
    <row r="85" spans="1:24" ht="24.75" customHeight="1" thickTop="1">
      <c r="A85" s="121"/>
      <c r="B85" s="145">
        <v>2</v>
      </c>
      <c r="C85" s="125"/>
      <c r="D85" s="297"/>
    </row>
    <row r="86" spans="1:24" ht="30.75" customHeight="1">
      <c r="A86" s="152" t="s">
        <v>180</v>
      </c>
    </row>
    <row r="87" spans="1:24" ht="24.75" customHeight="1">
      <c r="A87" s="153" t="s">
        <v>183</v>
      </c>
    </row>
    <row r="88" spans="1:24" ht="10.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</row>
    <row r="89" spans="1:24" ht="24.75" customHeight="1" thickBot="1">
      <c r="A89" s="151" t="s">
        <v>70</v>
      </c>
      <c r="B89" s="125">
        <v>6</v>
      </c>
      <c r="C89" s="125"/>
      <c r="D89" s="296"/>
      <c r="E89" s="63" t="str">
        <f>IF(D89="","",IF(D89=B89/B90,"J","L"))</f>
        <v/>
      </c>
      <c r="F89" s="151"/>
      <c r="G89" s="120" t="s">
        <v>71</v>
      </c>
      <c r="H89" s="125">
        <v>9</v>
      </c>
      <c r="I89" s="125"/>
      <c r="J89" s="296"/>
      <c r="K89" s="63" t="str">
        <f>IF(J89="","",IF(J89=H89/H90,"J","L"))</f>
        <v/>
      </c>
      <c r="L89" s="150"/>
      <c r="M89" s="120" t="s">
        <v>72</v>
      </c>
      <c r="N89" s="125">
        <v>16</v>
      </c>
      <c r="O89" s="125"/>
      <c r="P89" s="296"/>
      <c r="Q89" s="63" t="str">
        <f>IF(P89="","",IF(P89=N89/N90,"J","L"))</f>
        <v/>
      </c>
      <c r="R89" s="150"/>
    </row>
    <row r="90" spans="1:24" ht="24.75" customHeight="1" thickTop="1">
      <c r="A90" s="151"/>
      <c r="B90" s="145">
        <v>2</v>
      </c>
      <c r="C90" s="125"/>
      <c r="D90" s="296"/>
      <c r="E90" s="42"/>
      <c r="F90" s="151"/>
      <c r="H90" s="145">
        <v>3</v>
      </c>
      <c r="I90" s="125"/>
      <c r="J90" s="296"/>
      <c r="K90" s="42"/>
      <c r="L90" s="151"/>
      <c r="N90" s="145">
        <v>4</v>
      </c>
      <c r="O90" s="125"/>
      <c r="P90" s="296"/>
      <c r="Q90" s="42"/>
      <c r="R90" s="151"/>
    </row>
    <row r="91" spans="1:24" ht="9.7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</row>
    <row r="92" spans="1:24" ht="99.75" customHeight="1"/>
    <row r="93" spans="1:24" ht="21" customHeight="1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1:24" ht="66" customHeight="1"/>
    <row r="95" spans="1:24" ht="63.75" customHeight="1"/>
    <row r="96" spans="1:24" ht="35.25" customHeight="1"/>
    <row r="97" spans="1:9" ht="24.75" customHeight="1">
      <c r="A97" s="118" t="s">
        <v>174</v>
      </c>
      <c r="B97" s="118"/>
      <c r="C97" s="119"/>
      <c r="D97" s="119"/>
    </row>
    <row r="98" spans="1:9" ht="73.5" customHeight="1">
      <c r="A98" s="121"/>
    </row>
    <row r="100" spans="1:9" ht="24.75" customHeight="1">
      <c r="A100" s="120" t="s">
        <v>175</v>
      </c>
    </row>
    <row r="101" spans="1:9" ht="24.75" customHeight="1">
      <c r="A101" s="120" t="s">
        <v>218</v>
      </c>
    </row>
    <row r="102" spans="1:9" ht="33" customHeight="1">
      <c r="A102" s="148" t="s">
        <v>179</v>
      </c>
    </row>
    <row r="103" spans="1:9" ht="24.75" customHeight="1">
      <c r="A103" s="120" t="s">
        <v>219</v>
      </c>
    </row>
    <row r="104" spans="1:9" ht="21" customHeight="1">
      <c r="A104" s="120" t="s">
        <v>184</v>
      </c>
    </row>
    <row r="105" spans="1:9" ht="21" customHeight="1">
      <c r="A105" s="120" t="s">
        <v>220</v>
      </c>
    </row>
    <row r="106" spans="1:9" ht="21" customHeight="1">
      <c r="A106" s="120" t="s">
        <v>185</v>
      </c>
    </row>
    <row r="107" spans="1:9" ht="21" customHeight="1">
      <c r="A107" s="120" t="s">
        <v>186</v>
      </c>
    </row>
    <row r="108" spans="1:9" ht="21" customHeight="1">
      <c r="A108" s="120" t="s">
        <v>221</v>
      </c>
    </row>
    <row r="109" spans="1:9" ht="24.75" customHeight="1">
      <c r="A109" s="121" t="s">
        <v>154</v>
      </c>
    </row>
    <row r="110" spans="1:9" ht="42" customHeight="1"/>
    <row r="111" spans="1:9" ht="24.75" customHeight="1" thickBot="1">
      <c r="F111" s="295">
        <v>3</v>
      </c>
      <c r="G111" s="125">
        <v>1</v>
      </c>
      <c r="I111" s="146">
        <v>7</v>
      </c>
    </row>
    <row r="112" spans="1:9" ht="24.75" customHeight="1" thickTop="1">
      <c r="F112" s="295"/>
      <c r="G112" s="145">
        <v>2</v>
      </c>
      <c r="I112" s="147">
        <v>2</v>
      </c>
    </row>
    <row r="113" spans="1:18" ht="75" customHeight="1"/>
    <row r="115" spans="1:18" ht="30.75" customHeight="1">
      <c r="A115" s="149" t="s">
        <v>180</v>
      </c>
    </row>
    <row r="116" spans="1:18" ht="24.75" customHeight="1">
      <c r="A116" s="120" t="s">
        <v>222</v>
      </c>
    </row>
    <row r="117" spans="1:18" ht="10.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</row>
    <row r="118" spans="1:18" ht="24.75" customHeight="1" thickBot="1">
      <c r="A118" s="151" t="s">
        <v>70</v>
      </c>
      <c r="B118" s="295">
        <v>2</v>
      </c>
      <c r="C118" s="125">
        <v>1</v>
      </c>
      <c r="E118" s="51"/>
      <c r="F118" s="155" t="str">
        <f>IF(E118="","",IF(E119="","",IF(E118/E119=(B118*C119+C118)/C119,"J","L")))</f>
        <v/>
      </c>
      <c r="G118" s="120" t="s">
        <v>71</v>
      </c>
      <c r="H118" s="295">
        <v>2</v>
      </c>
      <c r="I118" s="125">
        <v>2</v>
      </c>
      <c r="K118" s="51"/>
      <c r="L118" s="155" t="str">
        <f>IF(K118="","",IF(K119="","",IF(K118/K119=(H118*I119+I118)/I119,"J","L")))</f>
        <v/>
      </c>
      <c r="M118" s="120" t="s">
        <v>72</v>
      </c>
      <c r="N118" s="295">
        <v>5</v>
      </c>
      <c r="O118" s="125">
        <v>2</v>
      </c>
      <c r="Q118" s="51"/>
      <c r="R118" s="155" t="str">
        <f>IF(Q118="","",IF(Q119="","",IF(Q118/Q119=(N118*O119+O118)/O119,"J","L")))</f>
        <v/>
      </c>
    </row>
    <row r="119" spans="1:18" ht="24.75" customHeight="1" thickTop="1">
      <c r="A119" s="151"/>
      <c r="B119" s="295"/>
      <c r="C119" s="145">
        <v>4</v>
      </c>
      <c r="E119" s="52"/>
      <c r="F119" s="156"/>
      <c r="H119" s="295"/>
      <c r="I119" s="145">
        <v>3</v>
      </c>
      <c r="K119" s="52"/>
      <c r="L119" s="156"/>
      <c r="N119" s="295"/>
      <c r="O119" s="145">
        <v>5</v>
      </c>
      <c r="Q119" s="52"/>
      <c r="R119" s="156"/>
    </row>
    <row r="120" spans="1:18" ht="12.75" customHeight="1">
      <c r="A120" s="151"/>
      <c r="B120" s="151"/>
      <c r="C120" s="151"/>
      <c r="D120" s="151"/>
      <c r="E120" s="151"/>
      <c r="F120" s="156"/>
      <c r="G120" s="151"/>
      <c r="H120" s="151"/>
      <c r="I120" s="151"/>
      <c r="J120" s="151"/>
      <c r="K120" s="151"/>
      <c r="L120" s="156"/>
      <c r="M120" s="151"/>
      <c r="N120" s="151"/>
      <c r="O120" s="151"/>
      <c r="P120" s="151"/>
      <c r="Q120" s="151"/>
      <c r="R120" s="156"/>
    </row>
    <row r="121" spans="1:18" ht="24.75" customHeight="1" thickBot="1">
      <c r="A121" s="151" t="s">
        <v>73</v>
      </c>
      <c r="B121" s="295">
        <v>1</v>
      </c>
      <c r="C121" s="125">
        <v>1</v>
      </c>
      <c r="E121" s="51"/>
      <c r="F121" s="155" t="str">
        <f>IF(E121="","",IF(E122="","",IF(E121/E122=(B121*C122+C121)/C122,"J","L")))</f>
        <v/>
      </c>
      <c r="G121" s="120" t="s">
        <v>74</v>
      </c>
      <c r="H121" s="295">
        <v>3</v>
      </c>
      <c r="I121" s="125">
        <v>1</v>
      </c>
      <c r="K121" s="51"/>
      <c r="L121" s="155" t="str">
        <f>IF(K121="","",IF(K122="","",IF(K121/K122=(H121*I122+I121)/I122,"J","L")))</f>
        <v/>
      </c>
      <c r="M121" s="120" t="s">
        <v>76</v>
      </c>
      <c r="N121" s="295">
        <v>4</v>
      </c>
      <c r="O121" s="125">
        <v>3</v>
      </c>
      <c r="Q121" s="51"/>
      <c r="R121" s="155" t="str">
        <f>IF(Q121="","",IF(Q122="","",IF(Q121/Q122=(N121*O122+O121)/O122,"J","L")))</f>
        <v/>
      </c>
    </row>
    <row r="122" spans="1:18" ht="24.75" customHeight="1" thickTop="1">
      <c r="A122" s="151"/>
      <c r="B122" s="295"/>
      <c r="C122" s="145">
        <v>5</v>
      </c>
      <c r="E122" s="52"/>
      <c r="F122" s="156"/>
      <c r="H122" s="295"/>
      <c r="I122" s="145">
        <v>4</v>
      </c>
      <c r="K122" s="52"/>
      <c r="L122" s="156"/>
      <c r="N122" s="295"/>
      <c r="O122" s="145">
        <v>4</v>
      </c>
      <c r="Q122" s="52"/>
      <c r="R122" s="156"/>
    </row>
    <row r="123" spans="1:18" ht="12.7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</row>
    <row r="125" spans="1:18" ht="69" customHeight="1"/>
    <row r="126" spans="1:18" ht="24.75" customHeight="1">
      <c r="A126" s="120" t="s">
        <v>223</v>
      </c>
    </row>
    <row r="127" spans="1:18" ht="10.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</row>
    <row r="128" spans="1:18" ht="24.75" customHeight="1" thickBot="1">
      <c r="A128" s="151" t="s">
        <v>70</v>
      </c>
      <c r="B128" s="125">
        <v>6</v>
      </c>
      <c r="C128" s="125"/>
      <c r="D128" s="296"/>
      <c r="E128" s="51"/>
      <c r="F128" s="155" t="str">
        <f>IF(D128="","",IF(E128="","",IF(E129="","",IF((D128*E129+E128)/E129=B128/B129,"J","L"))))</f>
        <v/>
      </c>
      <c r="G128" s="120" t="s">
        <v>71</v>
      </c>
      <c r="H128" s="125">
        <v>9</v>
      </c>
      <c r="I128" s="125"/>
      <c r="J128" s="296"/>
      <c r="K128" s="51"/>
      <c r="L128" s="155" t="str">
        <f>IF(J128="","",IF(K128="","",IF(K129="","",IF((J128*K129+K128)/K129=H128/H129,"J","L"))))</f>
        <v/>
      </c>
      <c r="M128" s="120" t="s">
        <v>72</v>
      </c>
      <c r="N128" s="125">
        <v>15</v>
      </c>
      <c r="O128" s="125"/>
      <c r="P128" s="296"/>
      <c r="Q128" s="51"/>
      <c r="R128" s="155" t="str">
        <f>IF(P128="","",IF(Q128="","",IF(Q129="","",IF((P128*Q129+Q128)/Q129=N128/N129,"J","L"))))</f>
        <v/>
      </c>
    </row>
    <row r="129" spans="1:18" ht="24.75" customHeight="1" thickTop="1">
      <c r="A129" s="151"/>
      <c r="B129" s="145">
        <v>4</v>
      </c>
      <c r="C129" s="125"/>
      <c r="D129" s="296"/>
      <c r="E129" s="52"/>
      <c r="F129" s="156"/>
      <c r="H129" s="145">
        <v>2</v>
      </c>
      <c r="I129" s="125"/>
      <c r="J129" s="296"/>
      <c r="K129" s="52"/>
      <c r="L129" s="156"/>
      <c r="N129" s="145">
        <v>7</v>
      </c>
      <c r="O129" s="125"/>
      <c r="P129" s="296"/>
      <c r="Q129" s="52"/>
      <c r="R129" s="156"/>
    </row>
    <row r="130" spans="1:18" ht="12.75" customHeight="1">
      <c r="A130" s="151"/>
      <c r="B130" s="151"/>
      <c r="C130" s="151"/>
      <c r="D130" s="151"/>
      <c r="E130" s="151"/>
      <c r="F130" s="156"/>
      <c r="G130" s="151"/>
      <c r="H130" s="151"/>
      <c r="I130" s="151"/>
      <c r="J130" s="151"/>
      <c r="K130" s="151"/>
      <c r="L130" s="156"/>
      <c r="M130" s="151"/>
      <c r="N130" s="151"/>
      <c r="O130" s="151"/>
      <c r="P130" s="151"/>
      <c r="Q130" s="151"/>
      <c r="R130" s="156"/>
    </row>
    <row r="131" spans="1:18" ht="24.75" customHeight="1" thickBot="1">
      <c r="A131" s="151" t="s">
        <v>73</v>
      </c>
      <c r="B131" s="125">
        <v>7</v>
      </c>
      <c r="C131" s="125"/>
      <c r="D131" s="296"/>
      <c r="E131" s="51"/>
      <c r="F131" s="155" t="str">
        <f>IF(D131="","",IF(E131="","",IF(E132="","",IF((D131*E132+E131)/E132=B131/B132,"J","L"))))</f>
        <v/>
      </c>
      <c r="G131" s="120" t="s">
        <v>74</v>
      </c>
      <c r="H131" s="125">
        <v>7</v>
      </c>
      <c r="I131" s="125"/>
      <c r="J131" s="296"/>
      <c r="K131" s="51"/>
      <c r="L131" s="155" t="str">
        <f>IF(J131="","",IF(K131="","",IF(K132="","",IF((J131*K132+K131)/K132=H131/H132,"J","L"))))</f>
        <v/>
      </c>
      <c r="M131" s="120" t="s">
        <v>76</v>
      </c>
      <c r="N131" s="125">
        <v>9</v>
      </c>
      <c r="O131" s="125"/>
      <c r="P131" s="296"/>
      <c r="Q131" s="51"/>
      <c r="R131" s="155" t="str">
        <f>IF(P131="","",IF(Q131="","",IF(Q132="","",IF((P131*Q132+Q131)/Q132=N131/N132,"J","L"))))</f>
        <v/>
      </c>
    </row>
    <row r="132" spans="1:18" ht="24.75" customHeight="1" thickTop="1">
      <c r="A132" s="151"/>
      <c r="B132" s="145">
        <v>3</v>
      </c>
      <c r="C132" s="125"/>
      <c r="D132" s="296"/>
      <c r="E132" s="52"/>
      <c r="F132" s="156"/>
      <c r="H132" s="145">
        <v>5</v>
      </c>
      <c r="I132" s="125"/>
      <c r="J132" s="296"/>
      <c r="K132" s="52"/>
      <c r="L132" s="156"/>
      <c r="N132" s="145">
        <v>6</v>
      </c>
      <c r="O132" s="125"/>
      <c r="P132" s="296"/>
      <c r="Q132" s="52"/>
      <c r="R132" s="156"/>
    </row>
    <row r="133" spans="1:18" ht="12.75" customHeight="1">
      <c r="A133" s="151"/>
      <c r="B133" s="151"/>
      <c r="C133" s="151"/>
      <c r="D133" s="151"/>
      <c r="E133" s="151"/>
      <c r="F133" s="156"/>
      <c r="G133" s="151"/>
      <c r="H133" s="151"/>
      <c r="I133" s="151"/>
      <c r="J133" s="151"/>
      <c r="K133" s="151"/>
      <c r="L133" s="156"/>
      <c r="M133" s="151"/>
      <c r="N133" s="151"/>
      <c r="O133" s="151"/>
      <c r="P133" s="151"/>
      <c r="Q133" s="151"/>
      <c r="R133" s="156"/>
    </row>
    <row r="134" spans="1:18" ht="24.75" customHeight="1" thickBot="1">
      <c r="A134" s="151" t="s">
        <v>77</v>
      </c>
      <c r="B134" s="125">
        <v>8</v>
      </c>
      <c r="C134" s="125"/>
      <c r="D134" s="296"/>
      <c r="E134" s="51"/>
      <c r="F134" s="155" t="str">
        <f>IF(D134="","",IF(E134="","",IF(E135="","",IF((D134*E135+E134)/E135=B134/B135,"J","L"))))</f>
        <v/>
      </c>
      <c r="G134" s="120" t="s">
        <v>78</v>
      </c>
      <c r="H134" s="125">
        <v>12</v>
      </c>
      <c r="I134" s="125"/>
      <c r="J134" s="296"/>
      <c r="K134" s="51"/>
      <c r="L134" s="155" t="str">
        <f>IF(J134="","",IF(K134="","",IF(K135="","",IF((J134*K135+K134)/K135=H134/H135,"J","L"))))</f>
        <v/>
      </c>
      <c r="M134" s="120" t="s">
        <v>79</v>
      </c>
      <c r="N134" s="125">
        <v>8</v>
      </c>
      <c r="O134" s="125"/>
      <c r="P134" s="296"/>
      <c r="Q134" s="51"/>
      <c r="R134" s="155" t="str">
        <f>IF(P134="","",IF(Q134="","",IF(Q135="","",IF((P134*Q135+Q134)/Q135=N134/N135,"J","L"))))</f>
        <v/>
      </c>
    </row>
    <row r="135" spans="1:18" ht="24.75" customHeight="1" thickTop="1">
      <c r="A135" s="151"/>
      <c r="B135" s="145">
        <v>5</v>
      </c>
      <c r="C135" s="125"/>
      <c r="D135" s="296"/>
      <c r="E135" s="52"/>
      <c r="F135" s="156"/>
      <c r="H135" s="145">
        <v>5</v>
      </c>
      <c r="I135" s="125"/>
      <c r="J135" s="296"/>
      <c r="K135" s="52"/>
      <c r="L135" s="156"/>
      <c r="N135" s="145">
        <v>3</v>
      </c>
      <c r="O135" s="125"/>
      <c r="P135" s="296"/>
      <c r="Q135" s="52"/>
      <c r="R135" s="156"/>
    </row>
    <row r="136" spans="1:18" ht="12.75" customHeight="1">
      <c r="A136" s="151"/>
      <c r="B136" s="151"/>
      <c r="C136" s="151"/>
      <c r="D136" s="151"/>
      <c r="E136" s="151"/>
      <c r="F136" s="156"/>
      <c r="G136" s="151"/>
      <c r="H136" s="151"/>
      <c r="I136" s="151"/>
      <c r="J136" s="151"/>
      <c r="K136" s="151"/>
      <c r="L136" s="156"/>
      <c r="M136" s="151"/>
      <c r="N136" s="151"/>
      <c r="O136" s="151"/>
      <c r="P136" s="151"/>
      <c r="Q136" s="151"/>
      <c r="R136" s="156"/>
    </row>
    <row r="137" spans="1:18" ht="24.75" customHeight="1" thickBot="1">
      <c r="A137" s="151" t="s">
        <v>80</v>
      </c>
      <c r="B137" s="125">
        <v>14</v>
      </c>
      <c r="C137" s="125"/>
      <c r="D137" s="296"/>
      <c r="E137" s="51"/>
      <c r="F137" s="155" t="str">
        <f>IF(D137="","",IF(E137="","",IF(E138="","",IF((D137*E138+E137)/E138=B137/B138,"J","L"))))</f>
        <v/>
      </c>
      <c r="G137" s="120" t="s">
        <v>96</v>
      </c>
      <c r="H137" s="125">
        <v>16</v>
      </c>
      <c r="I137" s="125"/>
      <c r="J137" s="296"/>
      <c r="K137" s="51"/>
      <c r="L137" s="155" t="str">
        <f>IF(J137="","",IF(K137="","",IF(K138="","",IF((J137*K138+K137)/K138=H137/H138,"J","L"))))</f>
        <v/>
      </c>
      <c r="M137" s="120" t="s">
        <v>97</v>
      </c>
      <c r="N137" s="125">
        <v>17</v>
      </c>
      <c r="O137" s="125"/>
      <c r="P137" s="296"/>
      <c r="Q137" s="51"/>
      <c r="R137" s="155" t="str">
        <f>IF(P137="","",IF(Q137="","",IF(Q138="","",IF((P137*Q138+Q137)/Q138=N137/N138,"J","L"))))</f>
        <v/>
      </c>
    </row>
    <row r="138" spans="1:18" ht="24.75" customHeight="1" thickTop="1">
      <c r="A138" s="151"/>
      <c r="B138" s="145">
        <v>6</v>
      </c>
      <c r="C138" s="125"/>
      <c r="D138" s="296"/>
      <c r="E138" s="52"/>
      <c r="F138" s="156"/>
      <c r="H138" s="145">
        <v>5</v>
      </c>
      <c r="I138" s="125"/>
      <c r="J138" s="296"/>
      <c r="K138" s="52"/>
      <c r="L138" s="156"/>
      <c r="N138" s="145">
        <v>3</v>
      </c>
      <c r="O138" s="125"/>
      <c r="P138" s="296"/>
      <c r="Q138" s="52"/>
      <c r="R138" s="156"/>
    </row>
    <row r="139" spans="1:18" ht="12.75" customHeight="1">
      <c r="A139" s="151"/>
      <c r="B139" s="151"/>
      <c r="C139" s="151"/>
      <c r="D139" s="151"/>
      <c r="E139" s="151"/>
      <c r="F139" s="156"/>
      <c r="G139" s="151"/>
      <c r="H139" s="151"/>
      <c r="I139" s="151"/>
      <c r="J139" s="151"/>
      <c r="K139" s="151"/>
      <c r="L139" s="156"/>
      <c r="M139" s="151"/>
      <c r="N139" s="151"/>
      <c r="O139" s="151"/>
      <c r="P139" s="151"/>
      <c r="Q139" s="151"/>
      <c r="R139" s="156"/>
    </row>
    <row r="140" spans="1:18" ht="24.75" customHeight="1" thickBot="1">
      <c r="A140" s="151" t="s">
        <v>98</v>
      </c>
      <c r="B140" s="125">
        <v>7</v>
      </c>
      <c r="C140" s="125"/>
      <c r="D140" s="296"/>
      <c r="E140" s="51"/>
      <c r="F140" s="155" t="str">
        <f>IF(D140="","",IF(E140="","",IF(E141="","",IF((D140*E141+E140)/E141=B140/B141,"J","L"))))</f>
        <v/>
      </c>
      <c r="G140" s="120" t="s">
        <v>99</v>
      </c>
      <c r="H140" s="125">
        <v>16</v>
      </c>
      <c r="I140" s="125"/>
      <c r="J140" s="296"/>
      <c r="K140" s="51"/>
      <c r="L140" s="155" t="str">
        <f>IF(J140="","",IF(K140="","",IF(K141="","",IF((J140*K141+K140)/K141=H140/H141,"J","L"))))</f>
        <v/>
      </c>
      <c r="M140" s="120" t="s">
        <v>100</v>
      </c>
      <c r="N140" s="125">
        <v>22</v>
      </c>
      <c r="O140" s="125"/>
      <c r="P140" s="296"/>
      <c r="Q140" s="51"/>
      <c r="R140" s="155" t="str">
        <f>IF(P140="","",IF(Q140="","",IF(Q141="","",IF((P140*Q141+Q140)/Q141=N140/N141,"J","L"))))</f>
        <v/>
      </c>
    </row>
    <row r="141" spans="1:18" ht="24.75" customHeight="1" thickTop="1">
      <c r="A141" s="151"/>
      <c r="B141" s="145">
        <v>6</v>
      </c>
      <c r="C141" s="125"/>
      <c r="D141" s="296"/>
      <c r="E141" s="52"/>
      <c r="F141" s="156"/>
      <c r="H141" s="145">
        <v>7</v>
      </c>
      <c r="I141" s="125"/>
      <c r="J141" s="296"/>
      <c r="K141" s="52"/>
      <c r="L141" s="156"/>
      <c r="N141" s="145">
        <v>5</v>
      </c>
      <c r="O141" s="125"/>
      <c r="P141" s="296"/>
      <c r="Q141" s="52"/>
      <c r="R141" s="156"/>
    </row>
    <row r="142" spans="1:18" ht="12.75" customHeight="1">
      <c r="A142" s="151"/>
      <c r="B142" s="151"/>
      <c r="C142" s="151"/>
      <c r="D142" s="151"/>
      <c r="E142" s="151"/>
      <c r="F142" s="156"/>
      <c r="G142" s="151"/>
      <c r="H142" s="151"/>
      <c r="I142" s="151"/>
      <c r="J142" s="151"/>
      <c r="K142" s="151"/>
      <c r="L142" s="156"/>
      <c r="M142" s="151"/>
      <c r="N142" s="151"/>
      <c r="O142" s="151"/>
      <c r="P142" s="151"/>
      <c r="Q142" s="151"/>
      <c r="R142" s="156"/>
    </row>
    <row r="143" spans="1:18" ht="24.75" customHeight="1" thickBot="1">
      <c r="A143" s="151" t="s">
        <v>155</v>
      </c>
      <c r="B143" s="125">
        <v>9</v>
      </c>
      <c r="C143" s="125"/>
      <c r="D143" s="296"/>
      <c r="E143" s="51"/>
      <c r="F143" s="155" t="str">
        <f>IF(D143="","",IF(E143="","",IF(E144="","",IF((D143*E144+E143)/E144=B143/B144,"J","L"))))</f>
        <v/>
      </c>
      <c r="G143" s="120" t="s">
        <v>156</v>
      </c>
      <c r="H143" s="125">
        <v>17</v>
      </c>
      <c r="I143" s="125"/>
      <c r="J143" s="296"/>
      <c r="K143" s="51"/>
      <c r="L143" s="155" t="str">
        <f>IF(J143="","",IF(K143="","",IF(K144="","",IF((J143*K144+K143)/K144=H143/H144,"J","L"))))</f>
        <v/>
      </c>
      <c r="M143" s="120" t="s">
        <v>157</v>
      </c>
      <c r="N143" s="125">
        <v>25</v>
      </c>
      <c r="O143" s="125"/>
      <c r="P143" s="296"/>
      <c r="Q143" s="51"/>
      <c r="R143" s="155" t="str">
        <f>IF(P143="","",IF(Q143="","",IF(Q144="","",IF((P143*Q144+Q143)/Q144=N143/N144,"J","L"))))</f>
        <v/>
      </c>
    </row>
    <row r="144" spans="1:18" ht="24.75" customHeight="1" thickTop="1">
      <c r="A144" s="151"/>
      <c r="B144" s="145">
        <v>5</v>
      </c>
      <c r="C144" s="125"/>
      <c r="D144" s="296"/>
      <c r="E144" s="52"/>
      <c r="F144" s="156"/>
      <c r="H144" s="145">
        <v>8</v>
      </c>
      <c r="I144" s="125"/>
      <c r="J144" s="296"/>
      <c r="K144" s="52"/>
      <c r="L144" s="156"/>
      <c r="N144" s="145">
        <v>6</v>
      </c>
      <c r="O144" s="125"/>
      <c r="P144" s="296"/>
      <c r="Q144" s="52"/>
      <c r="R144" s="156"/>
    </row>
    <row r="145" spans="1:18" ht="12.75" customHeight="1">
      <c r="A145" s="151"/>
      <c r="B145" s="151"/>
      <c r="C145" s="151"/>
      <c r="D145" s="151"/>
      <c r="E145" s="151"/>
      <c r="F145" s="156"/>
      <c r="G145" s="151"/>
      <c r="H145" s="151"/>
      <c r="I145" s="151"/>
      <c r="J145" s="151"/>
      <c r="K145" s="151"/>
      <c r="L145" s="156"/>
      <c r="M145" s="151"/>
      <c r="N145" s="151"/>
      <c r="O145" s="151"/>
      <c r="P145" s="151"/>
      <c r="Q145" s="151"/>
      <c r="R145" s="156"/>
    </row>
    <row r="146" spans="1:18" ht="24.75" customHeight="1" thickBot="1">
      <c r="A146" s="151" t="s">
        <v>158</v>
      </c>
      <c r="B146" s="125">
        <v>32</v>
      </c>
      <c r="C146" s="125"/>
      <c r="D146" s="296"/>
      <c r="E146" s="51"/>
      <c r="F146" s="155" t="str">
        <f>IF(D146="","",IF(E146="","",IF(E147="","",IF((D146*E147+E146)/E147=B146/B147,"J","L"))))</f>
        <v/>
      </c>
      <c r="G146" s="120" t="s">
        <v>159</v>
      </c>
      <c r="H146" s="125">
        <v>37</v>
      </c>
      <c r="I146" s="125"/>
      <c r="J146" s="296"/>
      <c r="K146" s="51"/>
      <c r="L146" s="155" t="str">
        <f>IF(J146="","",IF(K146="","",IF(K147="","",IF((J146*K147+K146)/K147=H146/H147,"J","L"))))</f>
        <v/>
      </c>
      <c r="M146" s="120" t="s">
        <v>160</v>
      </c>
      <c r="N146" s="125">
        <v>29</v>
      </c>
      <c r="O146" s="125"/>
      <c r="P146" s="296"/>
      <c r="Q146" s="51"/>
      <c r="R146" s="155" t="str">
        <f>IF(P146="","",IF(Q146="","",IF(Q147="","",IF((P146*Q147+Q146)/Q147=N146/N147,"J","L"))))</f>
        <v/>
      </c>
    </row>
    <row r="147" spans="1:18" ht="24.75" customHeight="1" thickTop="1">
      <c r="A147" s="151"/>
      <c r="B147" s="145">
        <v>6</v>
      </c>
      <c r="C147" s="125"/>
      <c r="D147" s="296"/>
      <c r="E147" s="52"/>
      <c r="F147" s="156"/>
      <c r="H147" s="145">
        <v>9</v>
      </c>
      <c r="I147" s="125"/>
      <c r="J147" s="296"/>
      <c r="K147" s="52"/>
      <c r="L147" s="156"/>
      <c r="N147" s="145">
        <v>4</v>
      </c>
      <c r="O147" s="125"/>
      <c r="P147" s="296"/>
      <c r="Q147" s="52"/>
      <c r="R147" s="156"/>
    </row>
    <row r="148" spans="1:18" ht="12.75" customHeight="1">
      <c r="A148" s="151"/>
      <c r="B148" s="151"/>
      <c r="C148" s="151"/>
      <c r="D148" s="151"/>
      <c r="E148" s="151"/>
      <c r="F148" s="156"/>
      <c r="G148" s="151"/>
      <c r="H148" s="151"/>
      <c r="I148" s="151"/>
      <c r="J148" s="151"/>
      <c r="K148" s="151"/>
      <c r="L148" s="156"/>
      <c r="M148" s="151"/>
      <c r="N148" s="151"/>
      <c r="O148" s="151"/>
      <c r="P148" s="151"/>
      <c r="Q148" s="151"/>
      <c r="R148" s="156"/>
    </row>
    <row r="149" spans="1:18" ht="24.75" customHeight="1" thickBot="1">
      <c r="A149" s="151" t="s">
        <v>161</v>
      </c>
      <c r="B149" s="125">
        <v>21</v>
      </c>
      <c r="C149" s="125"/>
      <c r="D149" s="296"/>
      <c r="E149" s="51"/>
      <c r="F149" s="155" t="str">
        <f>IF(D149="","",IF(E149="","",IF(E150="","",IF((D149*E150+E149)/E150=B149/B150,"J","L"))))</f>
        <v/>
      </c>
      <c r="G149" s="120" t="s">
        <v>162</v>
      </c>
      <c r="H149" s="125">
        <v>15</v>
      </c>
      <c r="I149" s="125"/>
      <c r="J149" s="296"/>
      <c r="K149" s="51"/>
      <c r="L149" s="155" t="str">
        <f>IF(J149="","",IF(K149="","",IF(K150="","",IF((J149*K150+K149)/K150=H149/H150,"J","L"))))</f>
        <v/>
      </c>
      <c r="M149" s="120" t="s">
        <v>163</v>
      </c>
      <c r="N149" s="125">
        <v>26</v>
      </c>
      <c r="O149" s="125"/>
      <c r="P149" s="296"/>
      <c r="Q149" s="51"/>
      <c r="R149" s="155" t="str">
        <f>IF(P149="","",IF(Q149="","",IF(Q150="","",IF((P149*Q150+Q149)/Q150=N149/N150,"J","L"))))</f>
        <v/>
      </c>
    </row>
    <row r="150" spans="1:18" ht="24.75" customHeight="1" thickTop="1">
      <c r="A150" s="151"/>
      <c r="B150" s="145">
        <v>4</v>
      </c>
      <c r="C150" s="125"/>
      <c r="D150" s="296"/>
      <c r="E150" s="52"/>
      <c r="F150" s="156"/>
      <c r="H150" s="145">
        <v>6</v>
      </c>
      <c r="I150" s="125"/>
      <c r="J150" s="296"/>
      <c r="K150" s="52"/>
      <c r="L150" s="156"/>
      <c r="N150" s="145">
        <v>5</v>
      </c>
      <c r="O150" s="125"/>
      <c r="P150" s="296"/>
      <c r="Q150" s="52"/>
      <c r="R150" s="156"/>
    </row>
    <row r="151" spans="1:18" ht="12.75" customHeight="1">
      <c r="A151" s="151"/>
      <c r="B151" s="151"/>
      <c r="C151" s="151"/>
      <c r="D151" s="151"/>
      <c r="E151" s="151"/>
      <c r="F151" s="156"/>
      <c r="G151" s="151"/>
      <c r="H151" s="151"/>
      <c r="I151" s="151"/>
      <c r="J151" s="151"/>
      <c r="K151" s="151"/>
      <c r="L151" s="156"/>
      <c r="M151" s="151"/>
      <c r="N151" s="151"/>
      <c r="O151" s="151"/>
      <c r="P151" s="151"/>
      <c r="Q151" s="151"/>
      <c r="R151" s="156"/>
    </row>
    <row r="152" spans="1:18" ht="24.75" customHeight="1" thickBot="1">
      <c r="A152" s="151" t="s">
        <v>164</v>
      </c>
      <c r="B152" s="125">
        <v>19</v>
      </c>
      <c r="C152" s="125"/>
      <c r="D152" s="296"/>
      <c r="E152" s="51"/>
      <c r="F152" s="155" t="str">
        <f>IF(D152="","",IF(E152="","",IF(E153="","",IF((D152*E153+E152)/E153=B152/B153,"J","L"))))</f>
        <v/>
      </c>
    </row>
    <row r="153" spans="1:18" ht="24.75" customHeight="1" thickTop="1">
      <c r="A153" s="151"/>
      <c r="B153" s="145">
        <v>6</v>
      </c>
      <c r="C153" s="125"/>
      <c r="D153" s="296"/>
      <c r="E153" s="52"/>
      <c r="F153" s="156"/>
    </row>
    <row r="154" spans="1:18" ht="12.75" customHeight="1">
      <c r="A154" s="151"/>
      <c r="B154" s="151"/>
      <c r="C154" s="151"/>
      <c r="D154" s="151"/>
      <c r="E154" s="151"/>
      <c r="F154" s="156"/>
    </row>
    <row r="156" spans="1:18" ht="48.75" customHeight="1">
      <c r="I156" s="128">
        <f>COUNTIF(F128:R154,"J")</f>
        <v>0</v>
      </c>
      <c r="J156" s="129" t="s">
        <v>165</v>
      </c>
    </row>
    <row r="158" spans="1:18" ht="24.75" customHeight="1">
      <c r="A158" s="120" t="s">
        <v>224</v>
      </c>
    </row>
    <row r="159" spans="1:18" ht="10.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</row>
    <row r="160" spans="1:18" ht="24.75" customHeight="1" thickBot="1">
      <c r="A160" s="151" t="s">
        <v>70</v>
      </c>
      <c r="B160" s="295">
        <v>3</v>
      </c>
      <c r="C160" s="125">
        <v>1</v>
      </c>
      <c r="E160" s="51"/>
      <c r="F160" s="155" t="str">
        <f>IF(E160="","",IF(E161="","",IF(E160/E161=(B160*C161+C160)/C161,"J","L")))</f>
        <v/>
      </c>
      <c r="G160" s="120" t="s">
        <v>71</v>
      </c>
      <c r="H160" s="295">
        <v>2</v>
      </c>
      <c r="I160" s="125">
        <v>2</v>
      </c>
      <c r="K160" s="51"/>
      <c r="L160" s="155" t="str">
        <f>IF(K160="","",IF(K161="","",IF(K160/K161=(H160*I161+I160)/I161,"J","L")))</f>
        <v/>
      </c>
      <c r="M160" s="120" t="s">
        <v>72</v>
      </c>
      <c r="N160" s="295">
        <v>1</v>
      </c>
      <c r="O160" s="125">
        <v>3</v>
      </c>
      <c r="Q160" s="51"/>
      <c r="R160" s="155" t="str">
        <f>IF(Q160="","",IF(Q161="","",IF(Q160/Q161=(N160*O161+O160)/O161,"J","L")))</f>
        <v/>
      </c>
    </row>
    <row r="161" spans="1:18" ht="24.75" customHeight="1" thickTop="1">
      <c r="A161" s="151"/>
      <c r="B161" s="295"/>
      <c r="C161" s="145">
        <v>2</v>
      </c>
      <c r="E161" s="52"/>
      <c r="F161" s="156"/>
      <c r="H161" s="295"/>
      <c r="I161" s="145">
        <v>5</v>
      </c>
      <c r="K161" s="52"/>
      <c r="L161" s="156"/>
      <c r="N161" s="295"/>
      <c r="O161" s="145">
        <v>4</v>
      </c>
      <c r="Q161" s="52"/>
      <c r="R161" s="156"/>
    </row>
    <row r="162" spans="1:18" ht="12.75" customHeight="1">
      <c r="A162" s="151"/>
      <c r="B162" s="151"/>
      <c r="C162" s="151"/>
      <c r="D162" s="151"/>
      <c r="E162" s="151"/>
      <c r="F162" s="156"/>
      <c r="G162" s="151"/>
      <c r="H162" s="151"/>
      <c r="I162" s="151"/>
      <c r="J162" s="151"/>
      <c r="K162" s="151"/>
      <c r="L162" s="156"/>
      <c r="M162" s="151"/>
      <c r="N162" s="151"/>
      <c r="O162" s="151"/>
      <c r="P162" s="151"/>
      <c r="Q162" s="151"/>
      <c r="R162" s="156"/>
    </row>
    <row r="163" spans="1:18" ht="24.75" customHeight="1" thickBot="1">
      <c r="A163" s="151" t="s">
        <v>73</v>
      </c>
      <c r="B163" s="295">
        <v>4</v>
      </c>
      <c r="C163" s="125">
        <v>1</v>
      </c>
      <c r="E163" s="51"/>
      <c r="F163" s="155" t="str">
        <f>IF(E163="","",IF(E164="","",IF(E163/E164=(B163*C164+C163)/C164,"J","L")))</f>
        <v/>
      </c>
      <c r="G163" s="120" t="s">
        <v>74</v>
      </c>
      <c r="H163" s="295">
        <v>2</v>
      </c>
      <c r="I163" s="125">
        <v>1</v>
      </c>
      <c r="K163" s="51"/>
      <c r="L163" s="155" t="str">
        <f>IF(K163="","",IF(K164="","",IF(K163/K164=(H163*I164+I163)/I164,"J","L")))</f>
        <v/>
      </c>
      <c r="M163" s="120" t="s">
        <v>76</v>
      </c>
      <c r="N163" s="295">
        <v>2</v>
      </c>
      <c r="O163" s="125">
        <v>5</v>
      </c>
      <c r="Q163" s="51"/>
      <c r="R163" s="155" t="str">
        <f>IF(Q163="","",IF(Q164="","",IF(Q163/Q164=(N163*O164+O163)/O164,"J","L")))</f>
        <v/>
      </c>
    </row>
    <row r="164" spans="1:18" ht="24.75" customHeight="1" thickTop="1">
      <c r="A164" s="151"/>
      <c r="B164" s="295"/>
      <c r="C164" s="145">
        <v>3</v>
      </c>
      <c r="E164" s="52"/>
      <c r="F164" s="156"/>
      <c r="H164" s="295"/>
      <c r="I164" s="145">
        <v>6</v>
      </c>
      <c r="K164" s="52"/>
      <c r="L164" s="156"/>
      <c r="N164" s="295"/>
      <c r="O164" s="145">
        <v>6</v>
      </c>
      <c r="Q164" s="52"/>
      <c r="R164" s="156"/>
    </row>
    <row r="165" spans="1:18" ht="10.5" customHeight="1">
      <c r="A165" s="151"/>
      <c r="B165" s="151"/>
      <c r="C165" s="151"/>
      <c r="D165" s="151"/>
      <c r="E165" s="151"/>
      <c r="F165" s="156"/>
      <c r="G165" s="151"/>
      <c r="H165" s="151"/>
      <c r="I165" s="151"/>
      <c r="J165" s="151"/>
      <c r="K165" s="151"/>
      <c r="L165" s="156"/>
      <c r="M165" s="151"/>
      <c r="N165" s="151"/>
      <c r="O165" s="151"/>
      <c r="P165" s="151"/>
      <c r="Q165" s="151"/>
      <c r="R165" s="156"/>
    </row>
    <row r="166" spans="1:18" ht="24.75" customHeight="1" thickBot="1">
      <c r="A166" s="151" t="s">
        <v>77</v>
      </c>
      <c r="B166" s="295">
        <v>3</v>
      </c>
      <c r="C166" s="125">
        <v>1</v>
      </c>
      <c r="E166" s="51"/>
      <c r="F166" s="155" t="str">
        <f>IF(E166="","",IF(E167="","",IF(E166/E167=(B166*C167+C166)/C167,"J","L")))</f>
        <v/>
      </c>
      <c r="G166" s="120" t="s">
        <v>78</v>
      </c>
      <c r="H166" s="295">
        <v>2</v>
      </c>
      <c r="I166" s="125">
        <v>2</v>
      </c>
      <c r="K166" s="51"/>
      <c r="L166" s="155" t="str">
        <f>IF(K166="","",IF(K167="","",IF(K166/K167=(H166*I167+I166)/I167,"J","L")))</f>
        <v/>
      </c>
      <c r="M166" s="120" t="s">
        <v>79</v>
      </c>
      <c r="N166" s="295">
        <v>1</v>
      </c>
      <c r="O166" s="125">
        <v>3</v>
      </c>
      <c r="Q166" s="51"/>
      <c r="R166" s="155" t="str">
        <f>IF(Q166="","",IF(Q167="","",IF(Q166/Q167=(N166*O167+O166)/O167,"J","L")))</f>
        <v/>
      </c>
    </row>
    <row r="167" spans="1:18" ht="24.75" customHeight="1" thickTop="1">
      <c r="A167" s="151"/>
      <c r="B167" s="295"/>
      <c r="C167" s="145">
        <v>2</v>
      </c>
      <c r="E167" s="52"/>
      <c r="F167" s="156"/>
      <c r="H167" s="295"/>
      <c r="I167" s="145">
        <v>5</v>
      </c>
      <c r="K167" s="52"/>
      <c r="L167" s="156"/>
      <c r="N167" s="295"/>
      <c r="O167" s="145">
        <v>4</v>
      </c>
      <c r="Q167" s="52"/>
      <c r="R167" s="156"/>
    </row>
    <row r="168" spans="1:18" ht="12.75" customHeight="1">
      <c r="A168" s="151"/>
      <c r="B168" s="151"/>
      <c r="C168" s="151"/>
      <c r="D168" s="151"/>
      <c r="E168" s="151"/>
      <c r="F168" s="156"/>
      <c r="G168" s="151"/>
      <c r="H168" s="151"/>
      <c r="I168" s="151"/>
      <c r="J168" s="151"/>
      <c r="K168" s="151"/>
      <c r="L168" s="156"/>
      <c r="M168" s="151"/>
      <c r="N168" s="151"/>
      <c r="O168" s="151"/>
      <c r="P168" s="151"/>
      <c r="Q168" s="151"/>
      <c r="R168" s="156"/>
    </row>
    <row r="169" spans="1:18" ht="24.75" customHeight="1" thickBot="1">
      <c r="A169" s="151" t="s">
        <v>80</v>
      </c>
      <c r="B169" s="295">
        <v>4</v>
      </c>
      <c r="C169" s="125">
        <v>3</v>
      </c>
      <c r="E169" s="51"/>
      <c r="F169" s="155" t="str">
        <f>IF(E169="","",IF(E170="","",IF(E169/E170=(B169*C170+C169)/C170,"J","L")))</f>
        <v/>
      </c>
      <c r="G169" s="120" t="s">
        <v>96</v>
      </c>
      <c r="H169" s="295">
        <v>2</v>
      </c>
      <c r="I169" s="125">
        <v>4</v>
      </c>
      <c r="K169" s="51"/>
      <c r="L169" s="155" t="str">
        <f>IF(K169="","",IF(K170="","",IF(K169/K170=(H169*I170+I169)/I170,"J","L")))</f>
        <v/>
      </c>
      <c r="M169" s="120" t="s">
        <v>97</v>
      </c>
      <c r="N169" s="295">
        <v>1</v>
      </c>
      <c r="O169" s="125">
        <v>1</v>
      </c>
      <c r="Q169" s="51"/>
      <c r="R169" s="155" t="str">
        <f>IF(Q169="","",IF(Q170="","",IF(Q169/Q170=(N169*O170+O169)/O170,"J","L")))</f>
        <v/>
      </c>
    </row>
    <row r="170" spans="1:18" ht="24.75" customHeight="1" thickTop="1">
      <c r="A170" s="151"/>
      <c r="B170" s="295"/>
      <c r="C170" s="145">
        <v>4</v>
      </c>
      <c r="E170" s="52"/>
      <c r="F170" s="156"/>
      <c r="H170" s="295"/>
      <c r="I170" s="145">
        <v>6</v>
      </c>
      <c r="K170" s="52"/>
      <c r="L170" s="156"/>
      <c r="N170" s="295"/>
      <c r="O170" s="145">
        <v>6</v>
      </c>
      <c r="Q170" s="52"/>
      <c r="R170" s="156"/>
    </row>
    <row r="171" spans="1:18" ht="12.75" customHeight="1">
      <c r="A171" s="151"/>
      <c r="B171" s="151"/>
      <c r="C171" s="151"/>
      <c r="D171" s="151"/>
      <c r="E171" s="151"/>
      <c r="F171" s="156"/>
      <c r="G171" s="151"/>
      <c r="H171" s="151"/>
      <c r="I171" s="151"/>
      <c r="J171" s="151"/>
      <c r="K171" s="151"/>
      <c r="L171" s="156"/>
      <c r="M171" s="151"/>
      <c r="N171" s="151"/>
      <c r="O171" s="151"/>
      <c r="P171" s="151"/>
      <c r="Q171" s="151"/>
      <c r="R171" s="156"/>
    </row>
    <row r="172" spans="1:18" ht="24.75" customHeight="1" thickBot="1">
      <c r="A172" s="151" t="s">
        <v>98</v>
      </c>
      <c r="B172" s="295">
        <v>4</v>
      </c>
      <c r="C172" s="125">
        <v>3</v>
      </c>
      <c r="E172" s="51"/>
      <c r="F172" s="155" t="str">
        <f>IF(E172="","",IF(E173="","",IF(E172/E173=(B172*C173+C172)/C173,"J","L")))</f>
        <v/>
      </c>
      <c r="G172" s="120" t="s">
        <v>99</v>
      </c>
      <c r="H172" s="295">
        <v>2</v>
      </c>
      <c r="I172" s="125">
        <v>2</v>
      </c>
      <c r="K172" s="51"/>
      <c r="L172" s="155" t="str">
        <f>IF(K172="","",IF(K173="","",IF(K172/K173=(H172*I173+I172)/I173,"J","L")))</f>
        <v/>
      </c>
      <c r="M172" s="120" t="s">
        <v>100</v>
      </c>
      <c r="N172" s="295">
        <v>1</v>
      </c>
      <c r="O172" s="125">
        <v>4</v>
      </c>
      <c r="Q172" s="51"/>
      <c r="R172" s="155" t="str">
        <f>IF(Q172="","",IF(Q173="","",IF(Q172/Q173=(N172*O173+O172)/O173,"J","L")))</f>
        <v/>
      </c>
    </row>
    <row r="173" spans="1:18" ht="24.75" customHeight="1" thickTop="1">
      <c r="A173" s="151"/>
      <c r="B173" s="295"/>
      <c r="C173" s="145">
        <v>8</v>
      </c>
      <c r="E173" s="52"/>
      <c r="F173" s="156"/>
      <c r="H173" s="295"/>
      <c r="I173" s="145">
        <v>7</v>
      </c>
      <c r="K173" s="52"/>
      <c r="L173" s="156"/>
      <c r="N173" s="295"/>
      <c r="O173" s="145">
        <v>5</v>
      </c>
      <c r="Q173" s="52"/>
      <c r="R173" s="156"/>
    </row>
    <row r="174" spans="1:18" ht="12.75" customHeight="1">
      <c r="A174" s="151"/>
      <c r="B174" s="151"/>
      <c r="C174" s="151"/>
      <c r="D174" s="151"/>
      <c r="E174" s="151"/>
      <c r="F174" s="156"/>
      <c r="G174" s="151"/>
      <c r="H174" s="151"/>
      <c r="I174" s="151"/>
      <c r="J174" s="151"/>
      <c r="K174" s="151"/>
      <c r="L174" s="156"/>
      <c r="M174" s="151"/>
      <c r="N174" s="151"/>
      <c r="O174" s="151"/>
      <c r="P174" s="151"/>
      <c r="Q174" s="151"/>
      <c r="R174" s="156"/>
    </row>
    <row r="175" spans="1:18" ht="24.75" customHeight="1" thickBot="1">
      <c r="A175" s="151" t="s">
        <v>155</v>
      </c>
      <c r="B175" s="295">
        <v>1</v>
      </c>
      <c r="C175" s="125">
        <v>1</v>
      </c>
      <c r="E175" s="51"/>
      <c r="F175" s="155" t="str">
        <f>IF(E175="","",IF(E176="","",IF(E175/E176=(B175*C176+C175)/C176,"J","L")))</f>
        <v/>
      </c>
      <c r="G175" s="120" t="s">
        <v>156</v>
      </c>
      <c r="H175" s="295">
        <v>3</v>
      </c>
      <c r="I175" s="125">
        <v>4</v>
      </c>
      <c r="K175" s="51"/>
      <c r="L175" s="155" t="str">
        <f>IF(K175="","",IF(K176="","",IF(K175/K176=(H175*I176+I175)/I176,"J","L")))</f>
        <v/>
      </c>
      <c r="M175" s="120" t="s">
        <v>157</v>
      </c>
      <c r="N175" s="295">
        <v>5</v>
      </c>
      <c r="O175" s="125">
        <v>1</v>
      </c>
      <c r="Q175" s="51"/>
      <c r="R175" s="155" t="str">
        <f>IF(Q175="","",IF(Q176="","",IF(Q175/Q176=(N175*O176+O175)/O176,"J","L")))</f>
        <v/>
      </c>
    </row>
    <row r="176" spans="1:18" ht="24.75" customHeight="1" thickTop="1">
      <c r="A176" s="151"/>
      <c r="B176" s="295"/>
      <c r="C176" s="145">
        <v>10</v>
      </c>
      <c r="E176" s="52"/>
      <c r="F176" s="156"/>
      <c r="H176" s="295"/>
      <c r="I176" s="145">
        <v>10</v>
      </c>
      <c r="K176" s="52"/>
      <c r="L176" s="156"/>
      <c r="N176" s="295"/>
      <c r="O176" s="145">
        <v>2</v>
      </c>
      <c r="Q176" s="52"/>
      <c r="R176" s="156"/>
    </row>
    <row r="177" spans="1:18" ht="10.5" customHeight="1">
      <c r="A177" s="151"/>
      <c r="B177" s="151"/>
      <c r="C177" s="151"/>
      <c r="D177" s="151"/>
      <c r="E177" s="151"/>
      <c r="F177" s="156"/>
      <c r="G177" s="151"/>
      <c r="H177" s="151"/>
      <c r="I177" s="151"/>
      <c r="J177" s="151"/>
      <c r="K177" s="151"/>
      <c r="L177" s="156"/>
      <c r="M177" s="151"/>
      <c r="N177" s="151"/>
      <c r="O177" s="151"/>
      <c r="P177" s="151"/>
      <c r="Q177" s="151"/>
      <c r="R177" s="156"/>
    </row>
    <row r="178" spans="1:18" ht="24.75" customHeight="1" thickBot="1">
      <c r="A178" s="151" t="s">
        <v>158</v>
      </c>
      <c r="B178" s="295">
        <v>11</v>
      </c>
      <c r="C178" s="125">
        <v>1</v>
      </c>
      <c r="E178" s="51"/>
      <c r="F178" s="155" t="str">
        <f>IF(E178="","",IF(E179="","",IF(E178/E179=(B178*C179+C178)/C179,"J","L")))</f>
        <v/>
      </c>
      <c r="G178" s="120" t="s">
        <v>159</v>
      </c>
      <c r="H178" s="295">
        <v>10</v>
      </c>
      <c r="I178" s="125">
        <v>1</v>
      </c>
      <c r="K178" s="51"/>
      <c r="L178" s="155" t="str">
        <f>IF(K178="","",IF(K179="","",IF(K178/K179=(H178*I179+I178)/I179,"J","L")))</f>
        <v/>
      </c>
      <c r="M178" s="120" t="s">
        <v>160</v>
      </c>
      <c r="N178" s="295">
        <v>5</v>
      </c>
      <c r="O178" s="125">
        <v>3</v>
      </c>
      <c r="Q178" s="51"/>
      <c r="R178" s="155" t="str">
        <f>IF(Q178="","",IF(Q179="","",IF(Q178/Q179=(N178*O179+O178)/O179,"J","L")))</f>
        <v/>
      </c>
    </row>
    <row r="179" spans="1:18" ht="24.75" customHeight="1" thickTop="1">
      <c r="A179" s="151"/>
      <c r="B179" s="295"/>
      <c r="C179" s="145">
        <v>2</v>
      </c>
      <c r="E179" s="52"/>
      <c r="F179" s="156"/>
      <c r="H179" s="295"/>
      <c r="I179" s="145">
        <v>3</v>
      </c>
      <c r="K179" s="52"/>
      <c r="L179" s="156"/>
      <c r="N179" s="295"/>
      <c r="O179" s="145">
        <v>6</v>
      </c>
      <c r="Q179" s="52"/>
      <c r="R179" s="156"/>
    </row>
    <row r="180" spans="1:18" ht="12.75" customHeight="1">
      <c r="A180" s="151"/>
      <c r="B180" s="151"/>
      <c r="C180" s="151"/>
      <c r="D180" s="151"/>
      <c r="E180" s="151"/>
      <c r="F180" s="156"/>
      <c r="G180" s="151"/>
      <c r="H180" s="151"/>
      <c r="I180" s="151"/>
      <c r="J180" s="151"/>
      <c r="K180" s="151"/>
      <c r="L180" s="156"/>
      <c r="M180" s="151"/>
      <c r="N180" s="151"/>
      <c r="O180" s="151"/>
      <c r="P180" s="151"/>
      <c r="Q180" s="151"/>
      <c r="R180" s="156"/>
    </row>
    <row r="181" spans="1:18" ht="24.75" customHeight="1" thickBot="1">
      <c r="A181" s="151" t="s">
        <v>161</v>
      </c>
      <c r="B181" s="295">
        <v>7</v>
      </c>
      <c r="C181" s="125">
        <v>1</v>
      </c>
      <c r="E181" s="51"/>
      <c r="F181" s="155" t="str">
        <f>IF(E181="","",IF(E182="","",IF(E181/E182=(B181*C182+C181)/C182,"J","L")))</f>
        <v/>
      </c>
      <c r="G181" s="120" t="s">
        <v>162</v>
      </c>
      <c r="H181" s="295">
        <v>8</v>
      </c>
      <c r="I181" s="125">
        <v>2</v>
      </c>
      <c r="K181" s="51"/>
      <c r="L181" s="155" t="str">
        <f>IF(K181="","",IF(K182="","",IF(K181/K182=(H181*I182+I181)/I182,"J","L")))</f>
        <v/>
      </c>
      <c r="M181" s="120" t="s">
        <v>163</v>
      </c>
      <c r="N181" s="295">
        <v>9</v>
      </c>
      <c r="O181" s="125">
        <v>1</v>
      </c>
      <c r="Q181" s="51"/>
      <c r="R181" s="155" t="str">
        <f>IF(Q181="","",IF(Q182="","",IF(Q181/Q182=(N181*O182+O181)/O182,"J","L")))</f>
        <v/>
      </c>
    </row>
    <row r="182" spans="1:18" ht="24.75" customHeight="1" thickTop="1">
      <c r="A182" s="151"/>
      <c r="B182" s="295"/>
      <c r="C182" s="145">
        <v>2</v>
      </c>
      <c r="E182" s="52"/>
      <c r="F182" s="156"/>
      <c r="H182" s="295"/>
      <c r="I182" s="145">
        <v>3</v>
      </c>
      <c r="K182" s="52"/>
      <c r="L182" s="156"/>
      <c r="N182" s="295"/>
      <c r="O182" s="145">
        <v>4</v>
      </c>
      <c r="Q182" s="52"/>
      <c r="R182" s="156"/>
    </row>
    <row r="183" spans="1:18" ht="12.75" customHeight="1">
      <c r="A183" s="151"/>
      <c r="B183" s="151"/>
      <c r="C183" s="151"/>
      <c r="D183" s="151"/>
      <c r="E183" s="151"/>
      <c r="F183" s="156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6"/>
    </row>
    <row r="184" spans="1:18" ht="24.75" customHeight="1" thickBot="1">
      <c r="A184" s="151" t="s">
        <v>164</v>
      </c>
      <c r="B184" s="295">
        <v>8</v>
      </c>
      <c r="C184" s="125">
        <v>1</v>
      </c>
      <c r="E184" s="51"/>
      <c r="F184" s="155" t="str">
        <f>IF(E184="","",IF(E185="","",IF(E184/E185=(B184*C185+C184)/C185,"J","L")))</f>
        <v/>
      </c>
    </row>
    <row r="185" spans="1:18" ht="24.75" customHeight="1" thickTop="1">
      <c r="A185" s="151"/>
      <c r="B185" s="295"/>
      <c r="C185" s="145">
        <v>5</v>
      </c>
      <c r="E185" s="52"/>
      <c r="F185" s="156"/>
      <c r="H185" s="124" t="str">
        <f>IF(H183="","",IF(H183/H184=F183/F184,"J","L"))</f>
        <v/>
      </c>
      <c r="J185" s="124" t="str">
        <f>IF(J183="","",IF(J183/J184=H183/H184,"J","L"))</f>
        <v/>
      </c>
    </row>
    <row r="186" spans="1:18" ht="24.75" customHeight="1">
      <c r="A186" s="151"/>
      <c r="B186" s="151"/>
      <c r="C186" s="151"/>
      <c r="D186" s="151"/>
      <c r="E186" s="151"/>
      <c r="F186" s="156"/>
    </row>
    <row r="188" spans="1:18" ht="48.75" customHeight="1">
      <c r="I188" s="128">
        <f>COUNTIF(F160:R185,"J")</f>
        <v>0</v>
      </c>
      <c r="J188" s="129" t="s">
        <v>165</v>
      </c>
    </row>
    <row r="193" spans="5:5" ht="24.75" customHeight="1"/>
    <row r="196" spans="5:5" s="60" customFormat="1" ht="24.75" customHeight="1"/>
    <row r="197" spans="5:5" s="60" customFormat="1" ht="24.75" customHeight="1"/>
    <row r="198" spans="5:5" s="60" customFormat="1" ht="24.75" customHeight="1"/>
    <row r="199" spans="5:5" s="60" customFormat="1" ht="24.75" customHeight="1"/>
    <row r="200" spans="5:5" s="60" customFormat="1" ht="24.75" customHeight="1"/>
    <row r="201" spans="5:5" s="60" customFormat="1" ht="24.75" customHeight="1"/>
    <row r="202" spans="5:5" s="60" customFormat="1" ht="24.75" customHeight="1"/>
    <row r="203" spans="5:5" s="60" customFormat="1" ht="24.75" customHeight="1"/>
    <row r="204" spans="5:5" s="60" customFormat="1" ht="24.75" customHeight="1"/>
    <row r="205" spans="5:5" s="60" customFormat="1" ht="24.75" customHeight="1"/>
    <row r="206" spans="5:5" s="60" customFormat="1" ht="24.75" customHeight="1"/>
    <row r="207" spans="5:5" s="60" customFormat="1" ht="24.75" customHeight="1"/>
    <row r="208" spans="5:5" s="60" customFormat="1" ht="24.75" customHeight="1"/>
    <row r="209" s="60" customFormat="1" ht="24.75" customHeight="1"/>
    <row r="210" s="60" customFormat="1" ht="24.75" customHeight="1"/>
    <row r="211" s="60" customFormat="1" ht="24.75" customHeight="1"/>
    <row r="212" s="60" customFormat="1" ht="24.75" customHeight="1"/>
    <row r="213" s="60" customFormat="1" ht="24.75" customHeight="1"/>
    <row r="214" s="60" customFormat="1" ht="24.75" customHeight="1"/>
    <row r="215" s="60" customFormat="1" ht="24.75" customHeight="1"/>
    <row r="216" s="60" customFormat="1" ht="24.75" customHeight="1"/>
    <row r="217" s="60" customFormat="1" ht="24.75" customHeight="1"/>
    <row r="221" s="60" customFormat="1" ht="24.75" customHeight="1"/>
    <row r="222" s="60" customFormat="1" ht="24.75" customHeight="1"/>
    <row r="223" s="60" customFormat="1" ht="24.75" customHeight="1"/>
    <row r="224" s="60" customFormat="1" ht="24.75" customHeight="1"/>
    <row r="225" s="60" customFormat="1" ht="24.75" customHeight="1"/>
    <row r="226" s="60" customFormat="1" ht="24.75" customHeight="1"/>
    <row r="227" s="60" customFormat="1" ht="24.75" customHeight="1"/>
    <row r="228" s="60" customFormat="1" ht="24.75" customHeight="1"/>
    <row r="229" s="60" customFormat="1" ht="24.75" customHeight="1"/>
    <row r="230" s="60" customFormat="1" ht="24.75" customHeight="1"/>
    <row r="231" s="60" customFormat="1" ht="24.75" customHeight="1"/>
    <row r="232" s="60" customFormat="1" ht="24.75" customHeight="1"/>
    <row r="233" s="60" customFormat="1" ht="24.75" customHeight="1"/>
    <row r="234" s="60" customFormat="1" ht="24.75" customHeight="1"/>
    <row r="235" s="60" customFormat="1" ht="24.75" customHeight="1"/>
    <row r="236" s="60" customFormat="1" ht="24.75" customHeight="1"/>
    <row r="237" s="60" customFormat="1" ht="24.75" customHeight="1"/>
    <row r="238" s="60" customFormat="1" ht="24.75" customHeight="1"/>
    <row r="239" s="60" customFormat="1" ht="24.75" customHeight="1"/>
    <row r="240" s="60" customFormat="1" ht="24.75" customHeight="1"/>
    <row r="241" s="60" customFormat="1" ht="24.75" customHeight="1"/>
    <row r="242" s="60" customFormat="1" ht="24.75" customHeight="1"/>
    <row r="243" s="60" customFormat="1" ht="48.75" customHeight="1"/>
  </sheetData>
  <sheetProtection password="C613" sheet="1" objects="1" scenarios="1"/>
  <mergeCells count="68">
    <mergeCell ref="J143:J144"/>
    <mergeCell ref="D67:D68"/>
    <mergeCell ref="P146:P147"/>
    <mergeCell ref="D84:D85"/>
    <mergeCell ref="D140:D141"/>
    <mergeCell ref="D89:D90"/>
    <mergeCell ref="J89:J90"/>
    <mergeCell ref="P89:P90"/>
    <mergeCell ref="F111:F112"/>
    <mergeCell ref="D75:D76"/>
    <mergeCell ref="J75:J76"/>
    <mergeCell ref="P75:P76"/>
    <mergeCell ref="D78:D79"/>
    <mergeCell ref="J78:J79"/>
    <mergeCell ref="P78:P79"/>
    <mergeCell ref="P128:P129"/>
    <mergeCell ref="B118:B119"/>
    <mergeCell ref="B121:B122"/>
    <mergeCell ref="H118:H119"/>
    <mergeCell ref="N118:N119"/>
    <mergeCell ref="N121:N122"/>
    <mergeCell ref="H121:H122"/>
    <mergeCell ref="J128:J129"/>
    <mergeCell ref="D128:D129"/>
    <mergeCell ref="D137:D138"/>
    <mergeCell ref="J137:J138"/>
    <mergeCell ref="P137:P138"/>
    <mergeCell ref="D152:D153"/>
    <mergeCell ref="D131:D132"/>
    <mergeCell ref="J131:J132"/>
    <mergeCell ref="P131:P132"/>
    <mergeCell ref="P134:P135"/>
    <mergeCell ref="J134:J135"/>
    <mergeCell ref="D134:D135"/>
    <mergeCell ref="P143:P144"/>
    <mergeCell ref="J140:J141"/>
    <mergeCell ref="D143:D144"/>
    <mergeCell ref="P149:P150"/>
    <mergeCell ref="J149:J150"/>
    <mergeCell ref="J146:J147"/>
    <mergeCell ref="D146:D147"/>
    <mergeCell ref="D149:D150"/>
    <mergeCell ref="P140:P141"/>
    <mergeCell ref="B160:B161"/>
    <mergeCell ref="H160:H161"/>
    <mergeCell ref="N160:N161"/>
    <mergeCell ref="B163:B164"/>
    <mergeCell ref="H163:H164"/>
    <mergeCell ref="N163:N164"/>
    <mergeCell ref="N169:N170"/>
    <mergeCell ref="H169:H170"/>
    <mergeCell ref="B169:B170"/>
    <mergeCell ref="N166:N167"/>
    <mergeCell ref="H166:H167"/>
    <mergeCell ref="B166:B167"/>
    <mergeCell ref="B172:B173"/>
    <mergeCell ref="H172:H173"/>
    <mergeCell ref="N172:N173"/>
    <mergeCell ref="B175:B176"/>
    <mergeCell ref="H175:H176"/>
    <mergeCell ref="N175:N176"/>
    <mergeCell ref="B184:B185"/>
    <mergeCell ref="B178:B179"/>
    <mergeCell ref="H178:H179"/>
    <mergeCell ref="N178:N179"/>
    <mergeCell ref="B181:B182"/>
    <mergeCell ref="H181:H182"/>
    <mergeCell ref="N181:N182"/>
  </mergeCells>
  <phoneticPr fontId="0" type="noConversion"/>
  <hyperlinks>
    <hyperlink ref="A3:N3" location="A8" display="α) Τι είναι καταχρηστικά κλάσματα;"/>
    <hyperlink ref="A5:N5" location="'Καταχρηστικά και μεικτά κλάσμ.'!A52" display="γ) Πώς μετατρέπω ένα καταχρηστικό κλάσμα σε μεικτό;"/>
    <hyperlink ref="A6:N6" location="'Καταχρηστικά και μεικτά κλάσμ.'!A94" display="δ) Πώς μετατρέπω ένα μεικτό κλάσμα σε καταχρηστικό;"/>
    <hyperlink ref="A4" location="'Καταχρηστικά και μεικτά κλάσμ.'!A34" display="β) Τι είναι μεικτά κλάσματα;"/>
    <hyperlink ref="A4:N4" location="'Καταχρηστικά και μεικτά κλάσμ.'!A34" display="β) Τι είναι μεικτά κλάσματα;"/>
  </hyperlink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L143"/>
  <sheetViews>
    <sheetView workbookViewId="0"/>
  </sheetViews>
  <sheetFormatPr defaultRowHeight="15"/>
  <cols>
    <col min="1" max="1" width="2.375" style="4" customWidth="1"/>
    <col min="2" max="11" width="8.875" style="4" customWidth="1"/>
    <col min="12" max="12" width="2.375" style="4" customWidth="1"/>
    <col min="13" max="13" width="8.875" style="4" customWidth="1"/>
    <col min="14" max="16384" width="9" style="4"/>
  </cols>
  <sheetData>
    <row r="1" spans="1:12" ht="58.5" customHeight="1">
      <c r="A1" s="203"/>
      <c r="B1" s="286" t="s">
        <v>226</v>
      </c>
      <c r="C1" s="203"/>
      <c r="D1" s="203"/>
      <c r="E1" s="203"/>
      <c r="F1" s="203"/>
      <c r="G1" s="203"/>
      <c r="H1" s="203"/>
      <c r="I1" s="203"/>
      <c r="J1" s="203"/>
      <c r="K1" s="203"/>
      <c r="L1" s="203"/>
    </row>
    <row r="2" spans="1:12" s="206" customFormat="1" ht="55.5" customHeight="1">
      <c r="A2" s="203"/>
      <c r="B2" s="205" t="s">
        <v>21</v>
      </c>
      <c r="C2" s="205"/>
      <c r="D2" s="205"/>
      <c r="E2" s="205"/>
      <c r="F2" s="205"/>
      <c r="G2" s="205"/>
      <c r="H2" s="205"/>
      <c r="I2" s="205"/>
      <c r="J2" s="205"/>
      <c r="K2" s="205"/>
      <c r="L2" s="203"/>
    </row>
    <row r="3" spans="1:12" s="206" customFormat="1" ht="14.25" customHeight="1">
      <c r="A3" s="203"/>
      <c r="B3" s="205"/>
      <c r="C3" s="205"/>
      <c r="D3" s="205"/>
      <c r="E3" s="205"/>
      <c r="F3" s="205"/>
      <c r="G3" s="8"/>
      <c r="H3" s="304" t="s">
        <v>20</v>
      </c>
      <c r="I3" s="304"/>
      <c r="J3" s="285" t="s">
        <v>225</v>
      </c>
      <c r="K3" s="205"/>
      <c r="L3" s="203"/>
    </row>
    <row r="4" spans="1:12" ht="32.25" thickBot="1">
      <c r="A4" s="203"/>
      <c r="B4" s="8"/>
      <c r="C4" s="207">
        <v>3</v>
      </c>
      <c r="D4" s="8"/>
      <c r="E4" s="216">
        <f>C4/C5</f>
        <v>1.5</v>
      </c>
      <c r="F4" s="209" t="s">
        <v>18</v>
      </c>
      <c r="G4" s="308">
        <f>E5</f>
        <v>1</v>
      </c>
      <c r="H4" s="210">
        <f>E6</f>
        <v>1</v>
      </c>
      <c r="I4" s="8"/>
      <c r="J4" s="8"/>
      <c r="K4" s="8"/>
      <c r="L4" s="203"/>
    </row>
    <row r="5" spans="1:12" ht="32.25" thickTop="1">
      <c r="A5" s="203"/>
      <c r="B5" s="8"/>
      <c r="C5" s="208">
        <v>2</v>
      </c>
      <c r="D5" s="8"/>
      <c r="E5" s="216">
        <f>COUNTIF(B8:M15,"●")</f>
        <v>1</v>
      </c>
      <c r="F5" s="209" t="s">
        <v>17</v>
      </c>
      <c r="G5" s="308"/>
      <c r="H5" s="211">
        <f>IF(E6=0,"",C5)</f>
        <v>2</v>
      </c>
      <c r="I5" s="8"/>
      <c r="J5" s="8"/>
      <c r="K5" s="8"/>
      <c r="L5" s="203"/>
    </row>
    <row r="6" spans="1:12">
      <c r="A6" s="203"/>
      <c r="B6" s="8"/>
      <c r="C6" s="8"/>
      <c r="D6" s="8"/>
      <c r="E6" s="204">
        <f>C4-E5*C5</f>
        <v>1</v>
      </c>
      <c r="F6" s="209" t="s">
        <v>15</v>
      </c>
      <c r="G6" s="8" t="s">
        <v>19</v>
      </c>
      <c r="H6" s="8"/>
      <c r="I6" s="212">
        <f>E6</f>
        <v>1</v>
      </c>
      <c r="J6" s="8"/>
      <c r="K6" s="212">
        <v>61</v>
      </c>
      <c r="L6" s="203"/>
    </row>
    <row r="7" spans="1:12">
      <c r="A7" s="203"/>
      <c r="B7" s="8"/>
      <c r="C7" s="8"/>
      <c r="D7" s="8"/>
      <c r="E7" s="8">
        <f>C5</f>
        <v>2</v>
      </c>
      <c r="F7" s="209" t="s">
        <v>16</v>
      </c>
      <c r="G7" s="212">
        <v>1</v>
      </c>
      <c r="H7" s="8"/>
      <c r="I7" s="212">
        <f>E7-E6</f>
        <v>1</v>
      </c>
      <c r="J7" s="8"/>
      <c r="K7" s="212">
        <v>30</v>
      </c>
      <c r="L7" s="203"/>
    </row>
    <row r="8" spans="1:12" s="201" customFormat="1" ht="113.25" customHeight="1">
      <c r="A8" s="203"/>
      <c r="B8" s="202" t="str">
        <f>IF(E4=10,"●",IF(E4&gt;10,"●",""))</f>
        <v/>
      </c>
      <c r="C8" s="202" t="str">
        <f>IF(E4=9,"●",IF(E4&gt;9,"●",""))</f>
        <v/>
      </c>
      <c r="D8" s="202" t="str">
        <f>IF(E4=8,"●",IF(E4&gt;8,"●",""))</f>
        <v/>
      </c>
      <c r="E8" s="202" t="str">
        <f>IF(E4=7,"●",IF(E4&gt;7,"●",""))</f>
        <v/>
      </c>
      <c r="F8" s="202" t="str">
        <f>IF(E4=6,"●",IF(E4&gt;6,"●",""))</f>
        <v/>
      </c>
      <c r="G8" s="202" t="str">
        <f>IF(E4=5,"●",IF(E4&gt;5,"●",""))</f>
        <v/>
      </c>
      <c r="H8" s="202" t="str">
        <f>IF(E4=4,"●",IF(E4&gt;4,"●",""))</f>
        <v/>
      </c>
      <c r="I8" s="202" t="str">
        <f>IF(E4=3,"●",IF(E4&gt;3,"●",""))</f>
        <v/>
      </c>
      <c r="J8" s="202" t="str">
        <f>IF(E4=2,"●",IF(E4&gt;2,"●",""))</f>
        <v/>
      </c>
      <c r="K8" s="202" t="str">
        <f>IF(E4=1,"●",IF(E4&gt;1,"●",""))</f>
        <v>●</v>
      </c>
      <c r="L8" s="203"/>
    </row>
    <row r="9" spans="1:12" ht="0.75" customHeight="1">
      <c r="A9" s="203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03"/>
    </row>
    <row r="10" spans="1:12" ht="113.25" customHeight="1">
      <c r="A10" s="213"/>
      <c r="B10" s="202" t="str">
        <f>IF(E4=20,"●",IF(E4&gt;20,"●",""))</f>
        <v/>
      </c>
      <c r="C10" s="202" t="str">
        <f>IF(E4=19,"●",IF(E4&gt;19,"●",""))</f>
        <v/>
      </c>
      <c r="D10" s="202" t="str">
        <f>IF(E4=18,"●",IF(E4&gt;18,"●",""))</f>
        <v/>
      </c>
      <c r="E10" s="202" t="str">
        <f>IF(E4=17,"●",IF(E4&gt;17,"●",""))</f>
        <v/>
      </c>
      <c r="F10" s="202" t="str">
        <f>IF(E4=16,"●",IF(E4&gt;16,"●",""))</f>
        <v/>
      </c>
      <c r="G10" s="202" t="str">
        <f>IF(E4=15,"●",IF(E4&gt;15,"●",""))</f>
        <v/>
      </c>
      <c r="H10" s="202" t="str">
        <f>IF(E4=14,"●",IF(E4&gt;14,"●",""))</f>
        <v/>
      </c>
      <c r="I10" s="202" t="str">
        <f>IF(E4=13,"●",IF(E4&gt;13,"●",""))</f>
        <v/>
      </c>
      <c r="J10" s="202" t="str">
        <f>IF(E4=12,"●",IF(E4&gt;12,"●",""))</f>
        <v/>
      </c>
      <c r="K10" s="202" t="str">
        <f>IF(E4=11,"●",IF(E4&gt;11,"●",""))</f>
        <v/>
      </c>
      <c r="L10" s="203"/>
    </row>
    <row r="11" spans="1:12" ht="113.25" customHeight="1">
      <c r="A11" s="213"/>
      <c r="B11" s="202" t="str">
        <f>IF(E4=29,"●",IF(E4&gt;29,"●",""))</f>
        <v/>
      </c>
      <c r="C11" s="202" t="str">
        <f>IF(E4=28,"●",IF(E4&gt;28,"●",""))</f>
        <v/>
      </c>
      <c r="D11" s="202" t="str">
        <f>IF(E4=28,"●",IF(E4&gt;28,"●",""))</f>
        <v/>
      </c>
      <c r="E11" s="202" t="str">
        <f>IF(E4=27,"●",IF(E4&gt;27,"●",""))</f>
        <v/>
      </c>
      <c r="F11" s="202" t="str">
        <f>IF(E4=26,"●",IF(E4&gt;26,"●",""))</f>
        <v/>
      </c>
      <c r="G11" s="202" t="str">
        <f>IF(E4=25,"●",IF(E4&gt;25,"●",""))</f>
        <v/>
      </c>
      <c r="H11" s="202" t="str">
        <f>IF(E4=24,"●",IF(E4&gt;24,"●",""))</f>
        <v/>
      </c>
      <c r="I11" s="202" t="str">
        <f>IF(E4=23,"●",IF(E4&gt;23,"●",""))</f>
        <v/>
      </c>
      <c r="J11" s="202" t="str">
        <f>IF(E4=22,"●",IF(E4&gt;22,"●",""))</f>
        <v/>
      </c>
      <c r="K11" s="202" t="str">
        <f>IF(E4=21,"●",IF(E4&gt;21,"●",""))</f>
        <v/>
      </c>
      <c r="L11" s="203"/>
    </row>
    <row r="12" spans="1:12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 t="str">
        <f>IF(E4=31,"●",IF(E4&gt;31,"●",""))</f>
        <v/>
      </c>
      <c r="L12" s="203"/>
    </row>
    <row r="13" spans="1:12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03"/>
    </row>
    <row r="14" spans="1:1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</row>
    <row r="15" spans="1:12" ht="60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1:12" ht="67.5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</row>
    <row r="17" spans="1:12">
      <c r="A17" s="203"/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3"/>
    </row>
    <row r="18" spans="1:12" ht="22.5">
      <c r="A18" s="203"/>
      <c r="B18" s="205" t="s">
        <v>21</v>
      </c>
      <c r="C18" s="205"/>
      <c r="D18" s="205"/>
      <c r="E18" s="205"/>
      <c r="F18" s="205"/>
      <c r="G18" s="205"/>
      <c r="H18" s="205"/>
      <c r="I18" s="205"/>
      <c r="J18" s="205"/>
      <c r="K18" s="205"/>
      <c r="L18" s="203"/>
    </row>
    <row r="19" spans="1:12" ht="22.5">
      <c r="A19" s="203"/>
      <c r="B19" s="205"/>
      <c r="C19" s="205"/>
      <c r="D19" s="205"/>
      <c r="E19" s="205"/>
      <c r="F19" s="205"/>
      <c r="G19" s="8"/>
      <c r="H19" s="304" t="s">
        <v>20</v>
      </c>
      <c r="I19" s="304"/>
      <c r="J19" s="205"/>
      <c r="K19" s="205"/>
      <c r="L19" s="203"/>
    </row>
    <row r="20" spans="1:12" ht="32.25" thickBot="1">
      <c r="A20" s="203"/>
      <c r="B20" s="8"/>
      <c r="C20" s="207">
        <v>6</v>
      </c>
      <c r="D20" s="8"/>
      <c r="E20" s="216">
        <f>C20/C21</f>
        <v>1.2</v>
      </c>
      <c r="F20" s="217" t="s">
        <v>18</v>
      </c>
      <c r="G20" s="305">
        <v>1</v>
      </c>
      <c r="H20" s="231">
        <v>1</v>
      </c>
      <c r="I20" s="307" t="str">
        <f>IF((G20*H21+H20)/H21=C20/C21,"J","L")</f>
        <v>J</v>
      </c>
      <c r="J20" s="8"/>
      <c r="K20" s="8"/>
      <c r="L20" s="203"/>
    </row>
    <row r="21" spans="1:12" ht="32.25" thickTop="1">
      <c r="A21" s="203"/>
      <c r="B21" s="8"/>
      <c r="C21" s="208">
        <v>5</v>
      </c>
      <c r="D21" s="8"/>
      <c r="E21" s="216">
        <f>COUNTIF(B24:M31,"●")</f>
        <v>1</v>
      </c>
      <c r="F21" s="217" t="s">
        <v>17</v>
      </c>
      <c r="G21" s="306"/>
      <c r="H21" s="232">
        <v>5</v>
      </c>
      <c r="I21" s="307"/>
      <c r="J21" s="8"/>
      <c r="K21" s="8"/>
      <c r="L21" s="203"/>
    </row>
    <row r="22" spans="1:12">
      <c r="A22" s="203"/>
      <c r="B22" s="8"/>
      <c r="C22" s="8"/>
      <c r="D22" s="8"/>
      <c r="E22" s="204">
        <f>C20-E21*C21</f>
        <v>1</v>
      </c>
      <c r="F22" s="217" t="s">
        <v>15</v>
      </c>
      <c r="G22" s="8" t="s">
        <v>19</v>
      </c>
      <c r="H22" s="8"/>
      <c r="I22" s="212">
        <f>E22</f>
        <v>1</v>
      </c>
      <c r="J22" s="8"/>
      <c r="K22" s="212">
        <v>61</v>
      </c>
      <c r="L22" s="203"/>
    </row>
    <row r="23" spans="1:12">
      <c r="A23" s="203"/>
      <c r="B23" s="8"/>
      <c r="C23" s="8"/>
      <c r="D23" s="8"/>
      <c r="E23" s="8">
        <f>C21</f>
        <v>5</v>
      </c>
      <c r="F23" s="209" t="s">
        <v>16</v>
      </c>
      <c r="G23" s="212">
        <v>1</v>
      </c>
      <c r="H23" s="8"/>
      <c r="I23" s="212">
        <f>E23-E22</f>
        <v>4</v>
      </c>
      <c r="J23" s="8"/>
      <c r="K23" s="212">
        <v>30</v>
      </c>
      <c r="L23" s="203"/>
    </row>
    <row r="24" spans="1:12" ht="113.25" customHeight="1">
      <c r="A24" s="203"/>
      <c r="B24" s="202" t="str">
        <f>IF(E20=10,"●",IF(E20&gt;10,"●",""))</f>
        <v/>
      </c>
      <c r="C24" s="202" t="str">
        <f>IF(E20=9,"●",IF(E20&gt;9,"●",""))</f>
        <v/>
      </c>
      <c r="D24" s="202" t="str">
        <f>IF(E20=8,"●",IF(E20&gt;8,"●",""))</f>
        <v/>
      </c>
      <c r="E24" s="202" t="str">
        <f>IF(E20=7,"●",IF(E20&gt;7,"●",""))</f>
        <v/>
      </c>
      <c r="F24" s="202" t="str">
        <f>IF(E20=6,"●",IF(E20&gt;6,"●",""))</f>
        <v/>
      </c>
      <c r="G24" s="202" t="str">
        <f>IF(E20=5,"●",IF(E20&gt;5,"●",""))</f>
        <v/>
      </c>
      <c r="H24" s="202" t="str">
        <f>IF(E20=4,"●",IF(E20&gt;4,"●",""))</f>
        <v/>
      </c>
      <c r="I24" s="202" t="str">
        <f>IF(E20=3,"●",IF(E20&gt;3,"●",""))</f>
        <v/>
      </c>
      <c r="J24" s="202" t="str">
        <f>IF(E20=2,"●",IF(E20&gt;2,"●",""))</f>
        <v/>
      </c>
      <c r="K24" s="202" t="str">
        <f>IF(E20=1,"●",IF(E20&gt;1,"●",""))</f>
        <v>●</v>
      </c>
      <c r="L24" s="203"/>
    </row>
    <row r="25" spans="1:12">
      <c r="A25" s="203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03"/>
    </row>
    <row r="26" spans="1:12" ht="113.25" customHeight="1">
      <c r="A26" s="203"/>
      <c r="B26" s="202" t="str">
        <f>IF(E20=20,"●",IF(E20&gt;20,"●",""))</f>
        <v/>
      </c>
      <c r="C26" s="202" t="str">
        <f>IF(E20=19,"●",IF(E20&gt;19,"●",""))</f>
        <v/>
      </c>
      <c r="D26" s="202" t="str">
        <f>IF(E20=18,"●",IF(E20&gt;18,"●",""))</f>
        <v/>
      </c>
      <c r="E26" s="202" t="str">
        <f>IF(E20=17,"●",IF(E20&gt;17,"●",""))</f>
        <v/>
      </c>
      <c r="F26" s="202" t="str">
        <f>IF(E20=16,"●",IF(E20&gt;16,"●",""))</f>
        <v/>
      </c>
      <c r="G26" s="202" t="str">
        <f>IF(E20=15,"●",IF(E20&gt;15,"●",""))</f>
        <v/>
      </c>
      <c r="H26" s="202" t="str">
        <f>IF(E20=14,"●",IF(E20&gt;14,"●",""))</f>
        <v/>
      </c>
      <c r="I26" s="202" t="str">
        <f>IF(E20=13,"●",IF(E20&gt;13,"●",""))</f>
        <v/>
      </c>
      <c r="J26" s="202" t="str">
        <f>IF(E20=12,"●",IF(E20&gt;12,"●",""))</f>
        <v/>
      </c>
      <c r="K26" s="202" t="str">
        <f>IF(E20=11,"●",IF(E20&gt;11,"●",""))</f>
        <v/>
      </c>
      <c r="L26" s="203"/>
    </row>
    <row r="27" spans="1:12" ht="113.25" customHeight="1">
      <c r="A27" s="203"/>
      <c r="B27" s="202" t="str">
        <f>IF(E20=29,"●",IF(E20&gt;29,"●",""))</f>
        <v/>
      </c>
      <c r="C27" s="202" t="str">
        <f>IF(E20=28,"●",IF(E20&gt;28,"●",""))</f>
        <v/>
      </c>
      <c r="D27" s="202" t="str">
        <f>IF(E20=28,"●",IF(E20&gt;28,"●",""))</f>
        <v/>
      </c>
      <c r="E27" s="202" t="str">
        <f>IF(E20=27,"●",IF(E20&gt;27,"●",""))</f>
        <v/>
      </c>
      <c r="F27" s="202" t="str">
        <f>IF(E20=26,"●",IF(E20&gt;26,"●",""))</f>
        <v/>
      </c>
      <c r="G27" s="202" t="str">
        <f>IF(E20=25,"●",IF(E20&gt;25,"●",""))</f>
        <v/>
      </c>
      <c r="H27" s="202" t="str">
        <f>IF(E20=24,"●",IF(E20&gt;24,"●",""))</f>
        <v/>
      </c>
      <c r="I27" s="202" t="str">
        <f>IF(E20=23,"●",IF(E20&gt;23,"●",""))</f>
        <v/>
      </c>
      <c r="J27" s="202" t="str">
        <f>IF(E20=22,"●",IF(E20&gt;22,"●",""))</f>
        <v/>
      </c>
      <c r="K27" s="202" t="str">
        <f>IF(E20=21,"●",IF(E20&gt;21,"●",""))</f>
        <v/>
      </c>
      <c r="L27" s="203"/>
    </row>
    <row r="28" spans="1:12">
      <c r="A28" s="214"/>
      <c r="B28" s="214"/>
      <c r="C28" s="214"/>
      <c r="D28" s="214"/>
      <c r="E28" s="214"/>
      <c r="F28" s="214"/>
      <c r="G28" s="214"/>
      <c r="H28" s="214"/>
      <c r="I28" s="214"/>
      <c r="J28" s="214"/>
      <c r="K28" s="214" t="str">
        <f>IF(E20=31,"●",IF(E20&gt;31,"●",""))</f>
        <v/>
      </c>
      <c r="L28" s="203"/>
    </row>
    <row r="29" spans="1:12">
      <c r="A29" s="214"/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03"/>
    </row>
    <row r="30" spans="1:12" ht="29.2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</row>
    <row r="31" spans="1:12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</row>
    <row r="32" spans="1:12" ht="67.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</row>
    <row r="33" spans="1:12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</row>
    <row r="34" spans="1:12" ht="22.5">
      <c r="A34" s="203"/>
      <c r="B34" s="205" t="s">
        <v>21</v>
      </c>
      <c r="C34" s="205"/>
      <c r="D34" s="205"/>
      <c r="E34" s="205"/>
      <c r="F34" s="205"/>
      <c r="G34" s="205"/>
      <c r="H34" s="205"/>
      <c r="I34" s="205"/>
      <c r="J34" s="205"/>
      <c r="K34" s="205"/>
      <c r="L34" s="203"/>
    </row>
    <row r="35" spans="1:12" ht="22.5">
      <c r="A35" s="203"/>
      <c r="B35" s="205"/>
      <c r="C35" s="205"/>
      <c r="D35" s="205"/>
      <c r="E35" s="205"/>
      <c r="F35" s="205"/>
      <c r="G35" s="8"/>
      <c r="H35" s="304" t="s">
        <v>20</v>
      </c>
      <c r="I35" s="304"/>
      <c r="J35" s="205"/>
      <c r="K35" s="205"/>
      <c r="L35" s="203"/>
    </row>
    <row r="36" spans="1:12" ht="32.25" thickBot="1">
      <c r="A36" s="203"/>
      <c r="B36" s="307" t="str">
        <f>IF((G36*H37+H36)/H37=C36/C37,"J","L")</f>
        <v>J</v>
      </c>
      <c r="C36" s="207">
        <v>7</v>
      </c>
      <c r="D36" s="8"/>
      <c r="E36" s="216">
        <f>C36/C37</f>
        <v>3.5</v>
      </c>
      <c r="F36" s="217" t="s">
        <v>18</v>
      </c>
      <c r="G36" s="305">
        <v>3</v>
      </c>
      <c r="H36" s="231">
        <v>1</v>
      </c>
      <c r="I36" s="8"/>
      <c r="J36" s="8"/>
      <c r="K36" s="8"/>
      <c r="L36" s="203"/>
    </row>
    <row r="37" spans="1:12" ht="32.25" thickTop="1">
      <c r="A37" s="203"/>
      <c r="B37" s="307"/>
      <c r="C37" s="208">
        <v>2</v>
      </c>
      <c r="D37" s="8"/>
      <c r="E37" s="216">
        <f>COUNTIF(B40:M47,"●")</f>
        <v>3</v>
      </c>
      <c r="F37" s="217" t="s">
        <v>17</v>
      </c>
      <c r="G37" s="306"/>
      <c r="H37" s="232">
        <v>2</v>
      </c>
      <c r="I37" s="8"/>
      <c r="J37" s="8"/>
      <c r="K37" s="8"/>
      <c r="L37" s="203"/>
    </row>
    <row r="38" spans="1:12">
      <c r="A38" s="203"/>
      <c r="B38" s="8"/>
      <c r="C38" s="8"/>
      <c r="D38" s="8"/>
      <c r="E38" s="204">
        <f>C36-E37*C37</f>
        <v>1</v>
      </c>
      <c r="F38" s="217" t="s">
        <v>15</v>
      </c>
      <c r="G38" s="8" t="s">
        <v>19</v>
      </c>
      <c r="H38" s="8"/>
      <c r="I38" s="212">
        <f>E38</f>
        <v>1</v>
      </c>
      <c r="J38" s="8"/>
      <c r="K38" s="212">
        <v>61</v>
      </c>
      <c r="L38" s="203"/>
    </row>
    <row r="39" spans="1:12">
      <c r="A39" s="203"/>
      <c r="B39" s="8"/>
      <c r="C39" s="8"/>
      <c r="D39" s="8"/>
      <c r="E39" s="8">
        <f>C37</f>
        <v>2</v>
      </c>
      <c r="F39" s="209" t="s">
        <v>16</v>
      </c>
      <c r="G39" s="212">
        <v>1</v>
      </c>
      <c r="H39" s="8"/>
      <c r="I39" s="212">
        <f>E39-E38</f>
        <v>1</v>
      </c>
      <c r="J39" s="8"/>
      <c r="K39" s="212">
        <v>30</v>
      </c>
      <c r="L39" s="203"/>
    </row>
    <row r="40" spans="1:12" ht="113.25" customHeight="1">
      <c r="A40" s="203"/>
      <c r="B40" s="202" t="str">
        <f>IF(E36=10,"●",IF(E36&gt;10,"●",""))</f>
        <v/>
      </c>
      <c r="C40" s="202" t="str">
        <f>IF(E36=9,"●",IF(E36&gt;9,"●",""))</f>
        <v/>
      </c>
      <c r="D40" s="202" t="str">
        <f>IF(E36=8,"●",IF(E36&gt;8,"●",""))</f>
        <v/>
      </c>
      <c r="E40" s="202" t="str">
        <f>IF(E36=7,"●",IF(E36&gt;7,"●",""))</f>
        <v/>
      </c>
      <c r="F40" s="202" t="str">
        <f>IF(E36=6,"●",IF(E36&gt;6,"●",""))</f>
        <v/>
      </c>
      <c r="G40" s="202" t="str">
        <f>IF(E36=5,"●",IF(E36&gt;5,"●",""))</f>
        <v/>
      </c>
      <c r="H40" s="202" t="str">
        <f>IF(E36=4,"●",IF(E36&gt;4,"●",""))</f>
        <v/>
      </c>
      <c r="I40" s="202" t="str">
        <f>IF(E36=3,"●",IF(E36&gt;3,"●",""))</f>
        <v>●</v>
      </c>
      <c r="J40" s="202" t="str">
        <f>IF(E36=2,"●",IF(E36&gt;2,"●",""))</f>
        <v>●</v>
      </c>
      <c r="K40" s="202" t="str">
        <f>IF(E36=1,"●",IF(E36&gt;1,"●",""))</f>
        <v>●</v>
      </c>
      <c r="L40" s="203"/>
    </row>
    <row r="41" spans="1:12">
      <c r="A41" s="203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03"/>
    </row>
    <row r="42" spans="1:12" ht="113.25" customHeight="1">
      <c r="A42" s="203"/>
      <c r="B42" s="202" t="str">
        <f>IF(E36=20,"●",IF(E36&gt;20,"●",""))</f>
        <v/>
      </c>
      <c r="C42" s="202" t="str">
        <f>IF(E36=19,"●",IF(E36&gt;19,"●",""))</f>
        <v/>
      </c>
      <c r="D42" s="202" t="str">
        <f>IF(E36=18,"●",IF(E36&gt;18,"●",""))</f>
        <v/>
      </c>
      <c r="E42" s="202" t="str">
        <f>IF(E36=17,"●",IF(E36&gt;17,"●",""))</f>
        <v/>
      </c>
      <c r="F42" s="202" t="str">
        <f>IF(E36=16,"●",IF(E36&gt;16,"●",""))</f>
        <v/>
      </c>
      <c r="G42" s="202" t="str">
        <f>IF(E36=15,"●",IF(E36&gt;15,"●",""))</f>
        <v/>
      </c>
      <c r="H42" s="202" t="str">
        <f>IF(E36=14,"●",IF(E36&gt;14,"●",""))</f>
        <v/>
      </c>
      <c r="I42" s="202" t="str">
        <f>IF(E36=13,"●",IF(E36&gt;13,"●",""))</f>
        <v/>
      </c>
      <c r="J42" s="202" t="str">
        <f>IF(E36=12,"●",IF(E36&gt;12,"●",""))</f>
        <v/>
      </c>
      <c r="K42" s="202" t="str">
        <f>IF(E36=11,"●",IF(E36&gt;11,"●",""))</f>
        <v/>
      </c>
      <c r="L42" s="203"/>
    </row>
    <row r="43" spans="1:12" ht="113.25" customHeight="1">
      <c r="A43" s="203"/>
      <c r="B43" s="202" t="str">
        <f>IF(E36=29,"●",IF(E36&gt;29,"●",""))</f>
        <v/>
      </c>
      <c r="C43" s="202" t="str">
        <f>IF(E36=28,"●",IF(E36&gt;28,"●",""))</f>
        <v/>
      </c>
      <c r="D43" s="202" t="str">
        <f>IF(E36=28,"●",IF(E36&gt;28,"●",""))</f>
        <v/>
      </c>
      <c r="E43" s="202" t="str">
        <f>IF(E36=27,"●",IF(E36&gt;27,"●",""))</f>
        <v/>
      </c>
      <c r="F43" s="202" t="str">
        <f>IF(E36=26,"●",IF(E36&gt;26,"●",""))</f>
        <v/>
      </c>
      <c r="G43" s="202" t="str">
        <f>IF(E36=25,"●",IF(E36&gt;25,"●",""))</f>
        <v/>
      </c>
      <c r="H43" s="202" t="str">
        <f>IF(E36=24,"●",IF(E36&gt;24,"●",""))</f>
        <v/>
      </c>
      <c r="I43" s="202" t="str">
        <f>IF(E36=23,"●",IF(E36&gt;23,"●",""))</f>
        <v/>
      </c>
      <c r="J43" s="202" t="str">
        <f>IF(E36=22,"●",IF(E36&gt;22,"●",""))</f>
        <v/>
      </c>
      <c r="K43" s="202" t="str">
        <f>IF(E36=21,"●",IF(E36&gt;21,"●",""))</f>
        <v/>
      </c>
      <c r="L43" s="203"/>
    </row>
    <row r="44" spans="1:12">
      <c r="A44" s="214"/>
      <c r="B44" s="214"/>
      <c r="C44" s="214"/>
      <c r="D44" s="214"/>
      <c r="E44" s="214"/>
      <c r="F44" s="214"/>
      <c r="G44" s="214"/>
      <c r="H44" s="214"/>
      <c r="I44" s="214"/>
      <c r="J44" s="214"/>
      <c r="K44" s="214" t="str">
        <f>IF(E36=31,"●",IF(E36&gt;31,"●",""))</f>
        <v/>
      </c>
      <c r="L44" s="203"/>
    </row>
    <row r="45" spans="1:12">
      <c r="A45" s="214"/>
      <c r="B45" s="214"/>
      <c r="C45" s="214"/>
      <c r="D45" s="214"/>
      <c r="E45" s="214"/>
      <c r="F45" s="214"/>
      <c r="G45" s="214"/>
      <c r="H45" s="214"/>
      <c r="I45" s="214"/>
      <c r="J45" s="214"/>
      <c r="K45" s="214"/>
      <c r="L45" s="203"/>
    </row>
    <row r="46" spans="1:1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</row>
    <row r="47" spans="1:12" ht="83.25" customHeight="1">
      <c r="A47" s="233"/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</row>
    <row r="48" spans="1:12" ht="36" customHeight="1">
      <c r="A48" s="236" t="s">
        <v>148</v>
      </c>
      <c r="B48" s="22"/>
      <c r="C48" s="22"/>
      <c r="D48" s="22"/>
      <c r="E48" s="22"/>
      <c r="F48" s="22"/>
      <c r="G48" s="22"/>
      <c r="H48" s="22"/>
      <c r="I48" s="233"/>
      <c r="J48" s="233"/>
      <c r="K48" s="233"/>
      <c r="L48" s="233"/>
    </row>
    <row r="49" spans="1:12" ht="36" customHeight="1">
      <c r="A49" s="236" t="s">
        <v>189</v>
      </c>
      <c r="B49" s="22"/>
      <c r="C49" s="22"/>
      <c r="D49" s="22"/>
      <c r="E49" s="22"/>
      <c r="F49" s="22"/>
      <c r="G49" s="22"/>
      <c r="H49" s="22"/>
      <c r="I49" s="233"/>
      <c r="J49" s="233"/>
      <c r="K49" s="233"/>
      <c r="L49" s="233"/>
    </row>
    <row r="50" spans="1:12" ht="45.75" customHeight="1">
      <c r="A50" s="233"/>
      <c r="B50" s="205" t="s">
        <v>143</v>
      </c>
      <c r="C50" s="233"/>
      <c r="D50" s="233"/>
      <c r="E50" s="233"/>
      <c r="F50" s="205" t="s">
        <v>145</v>
      </c>
      <c r="G50" s="22"/>
      <c r="H50" s="233"/>
      <c r="I50" s="228" t="s">
        <v>146</v>
      </c>
      <c r="J50" s="245"/>
      <c r="K50" s="245"/>
      <c r="L50" s="245"/>
    </row>
    <row r="51" spans="1:12" ht="24" customHeight="1" thickBot="1">
      <c r="A51" s="233"/>
      <c r="B51" s="205"/>
      <c r="C51" s="233"/>
      <c r="D51" s="233"/>
      <c r="E51" s="233"/>
      <c r="F51" s="205"/>
      <c r="G51" s="22"/>
      <c r="H51" s="233"/>
      <c r="I51" s="228" t="s">
        <v>147</v>
      </c>
      <c r="J51" s="245"/>
      <c r="K51" s="245"/>
      <c r="L51" s="245"/>
    </row>
    <row r="52" spans="1:12" ht="30" customHeight="1" thickTop="1" thickBot="1">
      <c r="A52" s="233"/>
      <c r="B52" s="239"/>
      <c r="C52" s="233"/>
      <c r="D52" s="233"/>
      <c r="E52" s="233"/>
      <c r="F52" s="235"/>
      <c r="G52" s="22"/>
      <c r="H52" s="233"/>
      <c r="I52" s="242">
        <v>1</v>
      </c>
      <c r="J52" s="233"/>
      <c r="K52" s="233"/>
      <c r="L52" s="233"/>
    </row>
    <row r="53" spans="1:12" ht="30" customHeight="1" thickTop="1" thickBot="1">
      <c r="A53" s="233"/>
      <c r="B53" s="240"/>
      <c r="C53" s="233"/>
      <c r="D53" s="233"/>
      <c r="E53" s="233"/>
      <c r="F53" s="233"/>
      <c r="G53" s="22"/>
      <c r="H53" s="233"/>
      <c r="I53" s="230">
        <v>3</v>
      </c>
      <c r="J53" s="233"/>
      <c r="K53" s="233"/>
      <c r="L53" s="233"/>
    </row>
    <row r="54" spans="1:12" ht="30" customHeight="1" thickBot="1">
      <c r="A54" s="233"/>
      <c r="B54" s="241"/>
      <c r="C54" s="233"/>
      <c r="D54" s="233"/>
      <c r="E54" s="233"/>
      <c r="F54" s="233"/>
      <c r="G54" s="233"/>
      <c r="H54" s="233"/>
      <c r="I54" s="233"/>
      <c r="J54" s="233"/>
      <c r="K54" s="233"/>
      <c r="L54" s="233"/>
    </row>
    <row r="55" spans="1:12" ht="23.25" thickTop="1">
      <c r="A55" s="233"/>
      <c r="B55" s="205" t="s">
        <v>144</v>
      </c>
      <c r="C55" s="233"/>
      <c r="D55" s="233"/>
      <c r="E55" s="233"/>
      <c r="F55" s="233"/>
      <c r="G55" s="233"/>
      <c r="H55" s="233"/>
      <c r="I55" s="233"/>
      <c r="J55" s="233"/>
      <c r="K55" s="233"/>
      <c r="L55" s="233"/>
    </row>
    <row r="56" spans="1:12" ht="63.75" customHeight="1">
      <c r="A56" s="233"/>
      <c r="B56" s="233"/>
      <c r="C56" s="233"/>
      <c r="D56" s="233"/>
      <c r="E56" s="233"/>
      <c r="F56" s="233"/>
      <c r="G56" s="233"/>
      <c r="H56" s="233"/>
      <c r="I56" s="233"/>
      <c r="J56" s="233"/>
      <c r="K56" s="233"/>
      <c r="L56" s="233"/>
    </row>
    <row r="57" spans="1:12" ht="22.5">
      <c r="A57" s="233"/>
      <c r="B57" s="205" t="s">
        <v>143</v>
      </c>
      <c r="C57" s="233"/>
      <c r="D57" s="233"/>
      <c r="E57" s="233"/>
      <c r="F57" s="205" t="s">
        <v>145</v>
      </c>
      <c r="G57" s="233"/>
      <c r="H57" s="228" t="s">
        <v>146</v>
      </c>
      <c r="I57" s="228"/>
      <c r="J57" s="245"/>
      <c r="K57" s="245"/>
      <c r="L57" s="245"/>
    </row>
    <row r="58" spans="1:12" ht="23.25" thickBot="1">
      <c r="A58" s="233"/>
      <c r="B58" s="205"/>
      <c r="C58" s="233"/>
      <c r="D58" s="233"/>
      <c r="E58" s="233"/>
      <c r="F58" s="205"/>
      <c r="G58" s="233"/>
      <c r="H58" s="228" t="s">
        <v>147</v>
      </c>
      <c r="I58" s="228"/>
      <c r="J58" s="245"/>
      <c r="K58" s="245"/>
      <c r="L58" s="245"/>
    </row>
    <row r="59" spans="1:12" ht="30" customHeight="1" thickTop="1" thickBot="1">
      <c r="A59" s="233"/>
      <c r="B59" s="239"/>
      <c r="C59" s="233"/>
      <c r="D59" s="233"/>
      <c r="E59" s="235"/>
      <c r="F59" s="235"/>
      <c r="G59" s="233"/>
      <c r="H59" s="242">
        <v>5</v>
      </c>
      <c r="I59" s="300" t="s">
        <v>30</v>
      </c>
      <c r="J59" s="301">
        <v>1</v>
      </c>
      <c r="K59" s="243">
        <v>2</v>
      </c>
      <c r="L59" s="233"/>
    </row>
    <row r="60" spans="1:12" ht="30" customHeight="1" thickTop="1" thickBot="1">
      <c r="A60" s="233"/>
      <c r="B60" s="240"/>
      <c r="C60" s="233"/>
      <c r="D60" s="233"/>
      <c r="E60" s="235"/>
      <c r="F60" s="235"/>
      <c r="G60" s="233"/>
      <c r="H60" s="230">
        <v>3</v>
      </c>
      <c r="I60" s="300"/>
      <c r="J60" s="301"/>
      <c r="K60" s="244">
        <v>3</v>
      </c>
      <c r="L60" s="233"/>
    </row>
    <row r="61" spans="1:12" ht="30" customHeight="1" thickTop="1" thickBot="1">
      <c r="A61" s="233"/>
      <c r="B61" s="241"/>
      <c r="C61" s="233"/>
      <c r="D61" s="233"/>
      <c r="E61" s="233"/>
      <c r="F61" s="235"/>
      <c r="G61" s="233"/>
      <c r="H61" s="233"/>
      <c r="I61" s="233"/>
      <c r="J61" s="233"/>
      <c r="K61" s="233"/>
      <c r="L61" s="233"/>
    </row>
    <row r="62" spans="1:12" ht="30" customHeight="1" thickTop="1">
      <c r="A62" s="233"/>
      <c r="B62" s="205" t="s">
        <v>144</v>
      </c>
      <c r="C62" s="233"/>
      <c r="D62" s="233"/>
      <c r="E62" s="233"/>
      <c r="F62" s="233"/>
      <c r="G62" s="233"/>
      <c r="H62" s="233"/>
      <c r="I62" s="233"/>
      <c r="J62" s="233"/>
      <c r="K62" s="233"/>
      <c r="L62" s="233"/>
    </row>
    <row r="63" spans="1:12" ht="107.25" customHeight="1">
      <c r="A63" s="233"/>
      <c r="B63" s="233"/>
      <c r="C63" s="233"/>
      <c r="D63" s="233"/>
      <c r="E63" s="233"/>
      <c r="F63" s="233"/>
      <c r="G63" s="233"/>
      <c r="H63" s="233"/>
      <c r="I63" s="233"/>
      <c r="J63" s="233"/>
      <c r="K63" s="233"/>
      <c r="L63" s="233"/>
    </row>
    <row r="64" spans="1:12" ht="22.5">
      <c r="A64" s="233"/>
      <c r="B64" s="205" t="s">
        <v>143</v>
      </c>
      <c r="C64" s="233"/>
      <c r="D64" s="233"/>
      <c r="E64" s="233"/>
      <c r="F64" s="205" t="s">
        <v>145</v>
      </c>
      <c r="G64" s="233"/>
      <c r="H64" s="228" t="s">
        <v>146</v>
      </c>
      <c r="I64" s="245"/>
      <c r="J64" s="245"/>
      <c r="K64" s="245"/>
      <c r="L64" s="245"/>
    </row>
    <row r="65" spans="1:12" ht="23.25" thickBot="1">
      <c r="A65" s="233"/>
      <c r="B65" s="205"/>
      <c r="C65" s="233"/>
      <c r="D65" s="233"/>
      <c r="E65" s="233"/>
      <c r="F65" s="205"/>
      <c r="G65" s="233"/>
      <c r="H65" s="228" t="s">
        <v>147</v>
      </c>
      <c r="I65" s="245"/>
      <c r="J65" s="245"/>
      <c r="K65" s="245"/>
      <c r="L65" s="245"/>
    </row>
    <row r="66" spans="1:12" ht="30" customHeight="1" thickTop="1" thickBot="1">
      <c r="A66" s="233"/>
      <c r="B66" s="234"/>
      <c r="C66" s="233"/>
      <c r="D66" s="233"/>
      <c r="E66" s="235"/>
      <c r="F66" s="235"/>
      <c r="G66" s="233"/>
      <c r="H66" s="246"/>
      <c r="I66" s="300" t="s">
        <v>30</v>
      </c>
      <c r="J66" s="298"/>
      <c r="K66" s="250"/>
      <c r="L66" s="233"/>
    </row>
    <row r="67" spans="1:12" ht="30" customHeight="1" thickTop="1" thickBot="1">
      <c r="A67" s="233"/>
      <c r="B67" s="234"/>
      <c r="C67" s="233"/>
      <c r="D67" s="233"/>
      <c r="E67" s="235"/>
      <c r="F67" s="235"/>
      <c r="G67" s="233"/>
      <c r="H67" s="247"/>
      <c r="I67" s="300"/>
      <c r="J67" s="299"/>
      <c r="K67" s="251"/>
      <c r="L67" s="233"/>
    </row>
    <row r="68" spans="1:12" ht="30" customHeight="1" thickTop="1" thickBot="1">
      <c r="A68" s="233"/>
      <c r="B68" s="205" t="s">
        <v>144</v>
      </c>
      <c r="C68" s="233"/>
      <c r="D68" s="233"/>
      <c r="E68" s="233"/>
      <c r="F68" s="235"/>
      <c r="G68" s="233"/>
      <c r="H68" s="237" t="str">
        <f>IF(H66="","",IF(H67="","",IF(H66/H67=5/2,"J","L")))</f>
        <v/>
      </c>
      <c r="I68" s="233"/>
      <c r="J68" s="233"/>
      <c r="K68" s="238" t="str">
        <f>IF(J66="","",IF(K66="","",IF(K67="","",IF((J66*K67+K66)/K67=5/2,"J","L"))))</f>
        <v/>
      </c>
      <c r="L68" s="233"/>
    </row>
    <row r="69" spans="1:12" ht="23.25" thickTop="1">
      <c r="A69" s="233"/>
      <c r="B69" s="205"/>
      <c r="C69" s="233"/>
      <c r="D69" s="233"/>
      <c r="E69" s="233"/>
      <c r="F69" s="233"/>
      <c r="G69" s="233"/>
      <c r="H69" s="233"/>
      <c r="I69" s="233"/>
      <c r="J69" s="233"/>
      <c r="K69" s="233"/>
      <c r="L69" s="233"/>
    </row>
    <row r="70" spans="1:12" ht="117" customHeight="1">
      <c r="A70" s="233"/>
      <c r="B70" s="233"/>
      <c r="C70" s="233"/>
      <c r="D70" s="233"/>
      <c r="E70" s="233"/>
      <c r="F70" s="233"/>
      <c r="G70" s="233"/>
      <c r="H70" s="233"/>
      <c r="I70" s="233"/>
      <c r="J70" s="233"/>
      <c r="K70" s="233"/>
      <c r="L70" s="233"/>
    </row>
    <row r="71" spans="1:12" ht="22.5">
      <c r="A71" s="233"/>
      <c r="B71" s="205" t="s">
        <v>143</v>
      </c>
      <c r="C71" s="233"/>
      <c r="D71" s="233"/>
      <c r="E71" s="233"/>
      <c r="F71" s="205" t="s">
        <v>145</v>
      </c>
      <c r="G71" s="233"/>
      <c r="H71" s="228" t="s">
        <v>146</v>
      </c>
      <c r="I71" s="245"/>
      <c r="J71" s="245"/>
      <c r="K71" s="245"/>
      <c r="L71" s="245"/>
    </row>
    <row r="72" spans="1:12" ht="23.25" thickBot="1">
      <c r="A72" s="233"/>
      <c r="B72" s="205"/>
      <c r="C72" s="233"/>
      <c r="D72" s="233"/>
      <c r="E72" s="233"/>
      <c r="F72" s="205"/>
      <c r="G72" s="233"/>
      <c r="H72" s="228" t="s">
        <v>147</v>
      </c>
      <c r="I72" s="245"/>
      <c r="J72" s="245"/>
      <c r="K72" s="245"/>
      <c r="L72" s="245"/>
    </row>
    <row r="73" spans="1:12" ht="30" customHeight="1" thickTop="1" thickBot="1">
      <c r="A73" s="233"/>
      <c r="B73" s="234"/>
      <c r="C73" s="234"/>
      <c r="D73" s="233"/>
      <c r="E73" s="235"/>
      <c r="F73" s="235"/>
      <c r="G73" s="233"/>
      <c r="H73" s="246"/>
      <c r="I73" s="300" t="s">
        <v>30</v>
      </c>
      <c r="J73" s="302"/>
      <c r="K73" s="248"/>
      <c r="L73" s="233"/>
    </row>
    <row r="74" spans="1:12" ht="30" customHeight="1" thickTop="1" thickBot="1">
      <c r="A74" s="233"/>
      <c r="B74" s="234"/>
      <c r="C74" s="234"/>
      <c r="D74" s="233"/>
      <c r="E74" s="235"/>
      <c r="F74" s="235"/>
      <c r="G74" s="233"/>
      <c r="H74" s="247"/>
      <c r="I74" s="300"/>
      <c r="J74" s="303"/>
      <c r="K74" s="249"/>
      <c r="L74" s="233"/>
    </row>
    <row r="75" spans="1:12" ht="30" customHeight="1" thickTop="1" thickBot="1">
      <c r="A75" s="233"/>
      <c r="B75" s="205" t="s">
        <v>144</v>
      </c>
      <c r="C75" s="233"/>
      <c r="D75" s="233"/>
      <c r="E75" s="233"/>
      <c r="F75" s="235"/>
      <c r="G75" s="233"/>
      <c r="H75" s="237" t="str">
        <f>IF(H73="","",IF(H74="","",IF(H73/H74=5/4,"J","L")))</f>
        <v/>
      </c>
      <c r="I75" s="233"/>
      <c r="J75" s="233"/>
      <c r="K75" s="238" t="str">
        <f>IF(J73="","",IF(K73="","",IF(K74="","",IF((J73*K74+K73)/K74=5/4,"J","L"))))</f>
        <v/>
      </c>
      <c r="L75" s="233"/>
    </row>
    <row r="76" spans="1:12" ht="126.75" customHeight="1" thickTop="1">
      <c r="A76" s="233"/>
      <c r="B76" s="205"/>
      <c r="C76" s="233"/>
      <c r="D76" s="233"/>
      <c r="E76" s="233"/>
      <c r="F76" s="233"/>
      <c r="G76" s="233"/>
      <c r="H76" s="233"/>
      <c r="I76" s="233"/>
      <c r="J76" s="233"/>
      <c r="K76" s="233"/>
      <c r="L76" s="233"/>
    </row>
    <row r="77" spans="1:12" ht="22.5">
      <c r="A77" s="233"/>
      <c r="B77" s="205"/>
      <c r="C77" s="233"/>
      <c r="D77" s="233"/>
      <c r="E77" s="233"/>
      <c r="F77" s="233"/>
      <c r="G77" s="233"/>
      <c r="H77" s="233"/>
      <c r="I77" s="233"/>
      <c r="J77" s="233"/>
      <c r="K77" s="233"/>
      <c r="L77" s="233"/>
    </row>
    <row r="78" spans="1:12" ht="22.5">
      <c r="A78" s="233"/>
      <c r="B78" s="205" t="s">
        <v>143</v>
      </c>
      <c r="C78" s="233"/>
      <c r="D78" s="233"/>
      <c r="E78" s="233"/>
      <c r="F78" s="205" t="s">
        <v>145</v>
      </c>
      <c r="G78" s="233"/>
      <c r="H78" s="228" t="s">
        <v>146</v>
      </c>
      <c r="I78" s="245"/>
      <c r="J78" s="245"/>
      <c r="K78" s="245"/>
      <c r="L78" s="245"/>
    </row>
    <row r="79" spans="1:12" ht="23.25" thickBot="1">
      <c r="A79" s="233"/>
      <c r="B79" s="205"/>
      <c r="C79" s="233"/>
      <c r="D79" s="233"/>
      <c r="E79" s="233"/>
      <c r="F79" s="205"/>
      <c r="G79" s="233"/>
      <c r="H79" s="228" t="s">
        <v>147</v>
      </c>
      <c r="I79" s="245"/>
      <c r="J79" s="245"/>
      <c r="K79" s="245"/>
      <c r="L79" s="245"/>
    </row>
    <row r="80" spans="1:12" ht="30" customHeight="1" thickTop="1" thickBot="1">
      <c r="A80" s="233"/>
      <c r="B80" s="234"/>
      <c r="C80" s="234"/>
      <c r="D80" s="233"/>
      <c r="E80" s="235"/>
      <c r="F80" s="235"/>
      <c r="G80" s="233"/>
      <c r="H80" s="246"/>
      <c r="I80" s="300" t="s">
        <v>30</v>
      </c>
      <c r="J80" s="298"/>
      <c r="K80" s="250"/>
      <c r="L80" s="233"/>
    </row>
    <row r="81" spans="1:12" ht="30" customHeight="1" thickTop="1" thickBot="1">
      <c r="A81" s="233"/>
      <c r="B81" s="234"/>
      <c r="C81" s="233"/>
      <c r="D81" s="233"/>
      <c r="E81" s="235"/>
      <c r="F81" s="235"/>
      <c r="G81" s="233"/>
      <c r="H81" s="247"/>
      <c r="I81" s="300"/>
      <c r="J81" s="299"/>
      <c r="K81" s="251"/>
      <c r="L81" s="233"/>
    </row>
    <row r="82" spans="1:12" ht="31.5" thickTop="1" thickBot="1">
      <c r="A82" s="233"/>
      <c r="B82" s="205" t="s">
        <v>144</v>
      </c>
      <c r="C82" s="233"/>
      <c r="D82" s="233"/>
      <c r="E82" s="233"/>
      <c r="F82" s="235"/>
      <c r="G82" s="233"/>
      <c r="H82" s="237" t="str">
        <f>IF(H80="","",IF(H81="","",IF(H80/H81=5/3,"J","L")))</f>
        <v/>
      </c>
      <c r="I82" s="233"/>
      <c r="J82" s="233"/>
      <c r="K82" s="238" t="str">
        <f>IF(J80="","",IF(K80="","",IF(K81="","",IF((J80*K81+K80)/K81=5/3,"J","L"))))</f>
        <v/>
      </c>
      <c r="L82" s="233"/>
    </row>
    <row r="83" spans="1:12" ht="113.25" customHeight="1" thickTop="1">
      <c r="A83" s="233"/>
      <c r="B83" s="205"/>
      <c r="C83" s="233"/>
      <c r="D83" s="233"/>
      <c r="E83" s="233"/>
      <c r="F83" s="233"/>
      <c r="G83" s="233"/>
      <c r="H83" s="233"/>
      <c r="I83" s="233"/>
      <c r="J83" s="233"/>
      <c r="K83" s="233"/>
      <c r="L83" s="233"/>
    </row>
    <row r="84" spans="1:12" ht="34.5" customHeight="1">
      <c r="A84" s="233"/>
      <c r="B84" s="233"/>
      <c r="C84" s="233"/>
      <c r="D84" s="233"/>
      <c r="E84" s="233"/>
      <c r="F84" s="233"/>
      <c r="G84" s="233"/>
      <c r="H84" s="233"/>
      <c r="I84" s="233"/>
      <c r="J84" s="233"/>
      <c r="K84" s="233"/>
      <c r="L84" s="233"/>
    </row>
    <row r="85" spans="1:12" ht="22.5">
      <c r="A85" s="233"/>
      <c r="B85" s="205" t="s">
        <v>143</v>
      </c>
      <c r="C85" s="233"/>
      <c r="D85" s="233"/>
      <c r="E85" s="233"/>
      <c r="F85" s="205" t="s">
        <v>145</v>
      </c>
      <c r="G85" s="233"/>
      <c r="H85" s="228" t="s">
        <v>146</v>
      </c>
      <c r="I85" s="245"/>
      <c r="J85" s="245"/>
      <c r="K85" s="245"/>
      <c r="L85" s="245"/>
    </row>
    <row r="86" spans="1:12" ht="23.25" thickBot="1">
      <c r="A86" s="233"/>
      <c r="B86" s="205"/>
      <c r="C86" s="233"/>
      <c r="D86" s="233"/>
      <c r="E86" s="233"/>
      <c r="F86" s="205"/>
      <c r="G86" s="233"/>
      <c r="H86" s="228" t="s">
        <v>147</v>
      </c>
      <c r="I86" s="245"/>
      <c r="J86" s="245"/>
      <c r="K86" s="245"/>
      <c r="L86" s="245"/>
    </row>
    <row r="87" spans="1:12" ht="30" customHeight="1" thickTop="1" thickBot="1">
      <c r="A87" s="233"/>
      <c r="B87" s="234"/>
      <c r="C87" s="234"/>
      <c r="D87" s="233"/>
      <c r="E87" s="235"/>
      <c r="F87" s="235"/>
      <c r="G87" s="233"/>
      <c r="H87" s="246"/>
      <c r="I87" s="300" t="s">
        <v>30</v>
      </c>
      <c r="J87" s="298"/>
      <c r="K87" s="250"/>
      <c r="L87" s="233"/>
    </row>
    <row r="88" spans="1:12" ht="30" customHeight="1" thickTop="1" thickBot="1">
      <c r="A88" s="233"/>
      <c r="B88" s="234"/>
      <c r="C88" s="234"/>
      <c r="D88" s="233"/>
      <c r="E88" s="235"/>
      <c r="F88" s="235"/>
      <c r="G88" s="233"/>
      <c r="H88" s="247"/>
      <c r="I88" s="300"/>
      <c r="J88" s="299"/>
      <c r="K88" s="251"/>
      <c r="L88" s="233"/>
    </row>
    <row r="89" spans="1:12" ht="30" customHeight="1" thickTop="1" thickBot="1">
      <c r="A89" s="233"/>
      <c r="B89" s="205" t="s">
        <v>144</v>
      </c>
      <c r="C89" s="233"/>
      <c r="D89" s="233"/>
      <c r="E89" s="235"/>
      <c r="F89" s="235"/>
      <c r="G89" s="233"/>
      <c r="H89" s="237" t="str">
        <f>IF(H87="","",IF(H88="","",IF(H87/H88=6/4,"J","L")))</f>
        <v/>
      </c>
      <c r="I89" s="233"/>
      <c r="J89" s="233"/>
      <c r="K89" s="238" t="str">
        <f>IF(J87="","",IF(K87="","",IF(K88="","",IF((J87*K88+K87)/K88=3/2,"J","L"))))</f>
        <v/>
      </c>
      <c r="L89" s="233"/>
    </row>
    <row r="90" spans="1:12" ht="130.5" customHeight="1" thickTop="1">
      <c r="A90" s="233"/>
      <c r="B90" s="233"/>
      <c r="C90" s="233"/>
      <c r="D90" s="233"/>
      <c r="E90" s="233"/>
      <c r="F90" s="233"/>
      <c r="G90" s="233"/>
      <c r="H90" s="233"/>
      <c r="I90" s="233"/>
      <c r="J90" s="233"/>
      <c r="K90" s="233"/>
      <c r="L90" s="233"/>
    </row>
    <row r="91" spans="1:12" ht="22.5">
      <c r="A91" s="233"/>
      <c r="B91" s="205" t="s">
        <v>143</v>
      </c>
      <c r="C91" s="233"/>
      <c r="D91" s="233"/>
      <c r="E91" s="233"/>
      <c r="F91" s="205" t="s">
        <v>145</v>
      </c>
      <c r="G91" s="233"/>
      <c r="H91" s="228" t="s">
        <v>146</v>
      </c>
      <c r="I91" s="245"/>
      <c r="J91" s="245"/>
      <c r="K91" s="245"/>
      <c r="L91" s="245"/>
    </row>
    <row r="92" spans="1:12" ht="23.25" thickBot="1">
      <c r="A92" s="233"/>
      <c r="B92" s="205"/>
      <c r="C92" s="233"/>
      <c r="D92" s="233"/>
      <c r="E92" s="233"/>
      <c r="F92" s="205"/>
      <c r="G92" s="233"/>
      <c r="H92" s="228" t="s">
        <v>147</v>
      </c>
      <c r="I92" s="245"/>
      <c r="J92" s="245"/>
      <c r="K92" s="245"/>
      <c r="L92" s="245"/>
    </row>
    <row r="93" spans="1:12" ht="30" customHeight="1" thickTop="1" thickBot="1">
      <c r="A93" s="233"/>
      <c r="B93" s="234"/>
      <c r="C93" s="233"/>
      <c r="D93" s="235"/>
      <c r="E93" s="235"/>
      <c r="F93" s="235"/>
      <c r="G93" s="233"/>
      <c r="H93" s="246"/>
      <c r="I93" s="300" t="s">
        <v>30</v>
      </c>
      <c r="J93" s="298"/>
      <c r="K93" s="250"/>
      <c r="L93" s="233"/>
    </row>
    <row r="94" spans="1:12" ht="30" customHeight="1" thickTop="1" thickBot="1">
      <c r="A94" s="233"/>
      <c r="B94" s="234"/>
      <c r="C94" s="233"/>
      <c r="D94" s="233"/>
      <c r="E94" s="235"/>
      <c r="F94" s="235"/>
      <c r="G94" s="233"/>
      <c r="H94" s="247"/>
      <c r="I94" s="300"/>
      <c r="J94" s="299"/>
      <c r="K94" s="251"/>
      <c r="L94" s="233"/>
    </row>
    <row r="95" spans="1:12" ht="30" customHeight="1" thickTop="1" thickBot="1">
      <c r="A95" s="233"/>
      <c r="B95" s="205" t="s">
        <v>144</v>
      </c>
      <c r="C95" s="233"/>
      <c r="D95" s="233"/>
      <c r="E95" s="235"/>
      <c r="F95" s="235"/>
      <c r="G95" s="233"/>
      <c r="H95" s="237" t="str">
        <f>IF(H93="","",IF(H94="","",IF(H93/H94=7/2,"J","L")))</f>
        <v/>
      </c>
      <c r="I95" s="233"/>
      <c r="J95" s="233"/>
      <c r="K95" s="238" t="str">
        <f>IF(J93="","",IF(K93="","",IF(K94="","",IF((J93*K94+K93)/K94=7/2,"J","L"))))</f>
        <v/>
      </c>
      <c r="L95" s="233"/>
    </row>
    <row r="96" spans="1:12" ht="23.25" thickTop="1">
      <c r="A96" s="233"/>
      <c r="B96" s="205"/>
      <c r="C96" s="233"/>
      <c r="D96" s="233"/>
      <c r="E96" s="233"/>
      <c r="F96" s="233"/>
      <c r="G96" s="233"/>
      <c r="H96" s="233"/>
      <c r="I96" s="233"/>
      <c r="J96" s="233"/>
      <c r="K96" s="233"/>
      <c r="L96" s="233"/>
    </row>
    <row r="97" spans="1:12" ht="117" customHeight="1">
      <c r="A97" s="233"/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</row>
    <row r="98" spans="1:12" ht="22.5">
      <c r="A98" s="233"/>
      <c r="B98" s="205" t="s">
        <v>143</v>
      </c>
      <c r="C98" s="233"/>
      <c r="D98" s="233"/>
      <c r="E98" s="233"/>
      <c r="F98" s="205" t="s">
        <v>145</v>
      </c>
      <c r="G98" s="233"/>
      <c r="H98" s="228" t="s">
        <v>146</v>
      </c>
      <c r="I98" s="245"/>
      <c r="J98" s="245"/>
      <c r="K98" s="245"/>
      <c r="L98" s="245"/>
    </row>
    <row r="99" spans="1:12" ht="23.25" thickBot="1">
      <c r="A99" s="233"/>
      <c r="B99" s="205"/>
      <c r="C99" s="233"/>
      <c r="D99" s="233"/>
      <c r="E99" s="233"/>
      <c r="F99" s="205"/>
      <c r="G99" s="233"/>
      <c r="H99" s="228" t="s">
        <v>147</v>
      </c>
      <c r="I99" s="245"/>
      <c r="J99" s="245"/>
      <c r="K99" s="245"/>
      <c r="L99" s="245"/>
    </row>
    <row r="100" spans="1:12" ht="30" customHeight="1" thickTop="1" thickBot="1">
      <c r="A100" s="233"/>
      <c r="B100" s="234"/>
      <c r="C100" s="234"/>
      <c r="D100" s="233"/>
      <c r="E100" s="235"/>
      <c r="F100" s="235"/>
      <c r="G100" s="233"/>
      <c r="H100" s="246"/>
      <c r="I100" s="300" t="s">
        <v>30</v>
      </c>
      <c r="J100" s="298"/>
      <c r="K100" s="250"/>
      <c r="L100" s="233"/>
    </row>
    <row r="101" spans="1:12" ht="30" customHeight="1" thickTop="1" thickBot="1">
      <c r="A101" s="233"/>
      <c r="B101" s="234"/>
      <c r="C101" s="234"/>
      <c r="D101" s="233"/>
      <c r="E101" s="235"/>
      <c r="F101" s="235"/>
      <c r="G101" s="233"/>
      <c r="H101" s="247"/>
      <c r="I101" s="300"/>
      <c r="J101" s="299"/>
      <c r="K101" s="251"/>
      <c r="L101" s="233"/>
    </row>
    <row r="102" spans="1:12" ht="30" customHeight="1" thickTop="1" thickBot="1">
      <c r="A102" s="233"/>
      <c r="B102" s="205" t="s">
        <v>144</v>
      </c>
      <c r="C102" s="233"/>
      <c r="D102" s="233"/>
      <c r="E102" s="233"/>
      <c r="F102" s="235"/>
      <c r="G102" s="233"/>
      <c r="H102" s="237" t="str">
        <f>IF(H100="","",IF(H101="","",IF(H100/H101=6/4,"J","L")))</f>
        <v/>
      </c>
      <c r="I102" s="233"/>
      <c r="J102" s="233"/>
      <c r="K102" s="238" t="str">
        <f>IF(J100="","",IF(K100="","",IF(K101="","",IF((J100*K101+K100)/K101=6/4,"J","L"))))</f>
        <v/>
      </c>
      <c r="L102" s="233"/>
    </row>
    <row r="103" spans="1:12" ht="30" customHeight="1" thickTop="1" thickBot="1">
      <c r="A103" s="233"/>
      <c r="B103" s="205"/>
      <c r="C103" s="233"/>
      <c r="D103" s="233"/>
      <c r="E103" s="233"/>
      <c r="F103" s="235"/>
      <c r="G103" s="233"/>
      <c r="H103" s="237"/>
      <c r="I103" s="233"/>
      <c r="J103" s="233"/>
      <c r="K103" s="238"/>
      <c r="L103" s="233"/>
    </row>
    <row r="104" spans="1:12" ht="126.75" customHeight="1" thickTop="1">
      <c r="A104" s="233"/>
      <c r="B104" s="205"/>
      <c r="C104" s="233"/>
      <c r="D104" s="233"/>
      <c r="E104" s="233"/>
      <c r="F104" s="233"/>
      <c r="G104" s="233"/>
      <c r="H104" s="233"/>
      <c r="I104" s="233"/>
      <c r="J104" s="233"/>
      <c r="K104" s="233"/>
      <c r="L104" s="233"/>
    </row>
    <row r="105" spans="1:12" ht="22.5">
      <c r="A105" s="233"/>
      <c r="B105" s="205"/>
      <c r="C105" s="233"/>
      <c r="D105" s="233"/>
      <c r="E105" s="233"/>
      <c r="F105" s="233"/>
      <c r="G105" s="233"/>
      <c r="H105" s="233"/>
      <c r="I105" s="233"/>
      <c r="J105" s="233"/>
      <c r="K105" s="233"/>
      <c r="L105" s="233"/>
    </row>
    <row r="106" spans="1:12" ht="22.5">
      <c r="A106" s="233"/>
      <c r="B106" s="205" t="s">
        <v>143</v>
      </c>
      <c r="C106" s="233"/>
      <c r="D106" s="233"/>
      <c r="E106" s="233"/>
      <c r="F106" s="205" t="s">
        <v>145</v>
      </c>
      <c r="G106" s="233"/>
      <c r="H106" s="228" t="s">
        <v>146</v>
      </c>
      <c r="I106" s="245"/>
      <c r="J106" s="245"/>
      <c r="K106" s="245"/>
      <c r="L106" s="245"/>
    </row>
    <row r="107" spans="1:12" ht="23.25" thickBot="1">
      <c r="A107" s="233"/>
      <c r="B107" s="205"/>
      <c r="C107" s="233"/>
      <c r="D107" s="233"/>
      <c r="E107" s="233"/>
      <c r="F107" s="205"/>
      <c r="G107" s="233"/>
      <c r="H107" s="228" t="s">
        <v>147</v>
      </c>
      <c r="I107" s="245"/>
      <c r="J107" s="245"/>
      <c r="K107" s="245"/>
      <c r="L107" s="245"/>
    </row>
    <row r="108" spans="1:12" ht="30" customHeight="1" thickTop="1" thickBot="1">
      <c r="A108" s="233"/>
      <c r="B108" s="234"/>
      <c r="C108" s="234"/>
      <c r="D108" s="233"/>
      <c r="E108" s="235"/>
      <c r="F108" s="235"/>
      <c r="G108" s="233"/>
      <c r="H108" s="246"/>
      <c r="I108" s="300" t="s">
        <v>30</v>
      </c>
      <c r="J108" s="298"/>
      <c r="K108" s="250"/>
      <c r="L108" s="233"/>
    </row>
    <row r="109" spans="1:12" ht="30" customHeight="1" thickTop="1" thickBot="1">
      <c r="A109" s="233"/>
      <c r="B109" s="234"/>
      <c r="C109" s="233"/>
      <c r="D109" s="233"/>
      <c r="E109" s="235"/>
      <c r="F109" s="235"/>
      <c r="G109" s="233"/>
      <c r="H109" s="247"/>
      <c r="I109" s="300"/>
      <c r="J109" s="299"/>
      <c r="K109" s="251"/>
      <c r="L109" s="233"/>
    </row>
    <row r="110" spans="1:12" ht="31.5" thickTop="1" thickBot="1">
      <c r="A110" s="233"/>
      <c r="B110" s="205" t="s">
        <v>144</v>
      </c>
      <c r="C110" s="233"/>
      <c r="D110" s="233"/>
      <c r="E110" s="233"/>
      <c r="F110" s="252"/>
      <c r="G110" s="233"/>
      <c r="H110" s="237" t="str">
        <f>IF(H108="","",IF(H109="","",IF(H108/H109=7/3,"J","L")))</f>
        <v/>
      </c>
      <c r="I110" s="233"/>
      <c r="J110" s="233"/>
      <c r="K110" s="238" t="str">
        <f>IF(J108="","",IF(K108="","",IF(K109="","",IF((J108*K109+K108)/K109=7/3,"J","L"))))</f>
        <v/>
      </c>
      <c r="L110" s="233"/>
    </row>
    <row r="111" spans="1:12" ht="31.5" thickTop="1" thickBot="1">
      <c r="A111" s="233"/>
      <c r="B111" s="205"/>
      <c r="C111" s="233"/>
      <c r="D111" s="233"/>
      <c r="E111" s="235"/>
      <c r="F111" s="235"/>
      <c r="G111" s="233"/>
      <c r="H111" s="237"/>
      <c r="I111" s="233"/>
      <c r="J111" s="233"/>
      <c r="K111" s="238"/>
      <c r="L111" s="233"/>
    </row>
    <row r="112" spans="1:12" ht="113.25" customHeight="1" thickTop="1">
      <c r="A112" s="233"/>
      <c r="B112" s="205"/>
      <c r="C112" s="233"/>
      <c r="D112" s="233"/>
      <c r="E112" s="233"/>
      <c r="F112" s="233"/>
      <c r="G112" s="233"/>
      <c r="H112" s="233"/>
      <c r="I112" s="233"/>
      <c r="J112" s="233"/>
      <c r="K112" s="233"/>
      <c r="L112" s="233"/>
    </row>
    <row r="113" spans="1:12" ht="34.5" customHeight="1">
      <c r="A113" s="233"/>
      <c r="B113" s="233"/>
      <c r="C113" s="233"/>
      <c r="D113" s="233"/>
      <c r="E113" s="233"/>
      <c r="F113" s="233"/>
      <c r="G113" s="233"/>
      <c r="H113" s="233"/>
      <c r="I113" s="233"/>
      <c r="J113" s="233"/>
      <c r="K113" s="233"/>
      <c r="L113" s="233"/>
    </row>
    <row r="114" spans="1:12" ht="22.5">
      <c r="A114" s="233"/>
      <c r="B114" s="205" t="s">
        <v>143</v>
      </c>
      <c r="C114" s="233"/>
      <c r="D114" s="233"/>
      <c r="E114" s="233"/>
      <c r="F114" s="205" t="s">
        <v>145</v>
      </c>
      <c r="G114" s="233"/>
      <c r="H114" s="228" t="s">
        <v>146</v>
      </c>
      <c r="I114" s="245"/>
      <c r="J114" s="245"/>
      <c r="K114" s="245"/>
      <c r="L114" s="245"/>
    </row>
    <row r="115" spans="1:12" ht="23.25" thickBot="1">
      <c r="A115" s="233"/>
      <c r="B115" s="205"/>
      <c r="C115" s="233"/>
      <c r="D115" s="233"/>
      <c r="E115" s="233"/>
      <c r="F115" s="205"/>
      <c r="G115" s="233"/>
      <c r="H115" s="228" t="s">
        <v>147</v>
      </c>
      <c r="I115" s="245"/>
      <c r="J115" s="245"/>
      <c r="K115" s="245"/>
      <c r="L115" s="245"/>
    </row>
    <row r="116" spans="1:12" ht="30" customHeight="1" thickTop="1" thickBot="1">
      <c r="A116" s="233"/>
      <c r="B116" s="234"/>
      <c r="C116" s="234"/>
      <c r="D116" s="233"/>
      <c r="E116" s="235"/>
      <c r="F116" s="235"/>
      <c r="G116" s="233"/>
      <c r="H116" s="246"/>
      <c r="I116" s="300" t="s">
        <v>30</v>
      </c>
      <c r="J116" s="298"/>
      <c r="K116" s="250"/>
      <c r="L116" s="233"/>
    </row>
    <row r="117" spans="1:12" ht="30" customHeight="1" thickTop="1" thickBot="1">
      <c r="A117" s="233"/>
      <c r="B117" s="234"/>
      <c r="C117" s="234"/>
      <c r="D117" s="233"/>
      <c r="E117" s="235"/>
      <c r="F117" s="235"/>
      <c r="G117" s="233"/>
      <c r="H117" s="247"/>
      <c r="I117" s="300"/>
      <c r="J117" s="299"/>
      <c r="K117" s="251"/>
      <c r="L117" s="233"/>
    </row>
    <row r="118" spans="1:12" ht="30" customHeight="1" thickTop="1" thickBot="1">
      <c r="A118" s="233"/>
      <c r="B118" s="205" t="s">
        <v>144</v>
      </c>
      <c r="C118" s="233"/>
      <c r="D118" s="233"/>
      <c r="E118" s="235"/>
      <c r="F118" s="235"/>
      <c r="G118" s="233"/>
      <c r="H118" s="237" t="str">
        <f>IF(H116="","",IF(H117="","",IF(H116/H117=10/4,"J","L")))</f>
        <v/>
      </c>
      <c r="I118" s="233"/>
      <c r="J118" s="233"/>
      <c r="K118" s="238" t="str">
        <f>IF(J116="","",IF(K116="","",IF(K117="","",IF((J116*K117+K116)/K117=10/4,"J","L"))))</f>
        <v/>
      </c>
      <c r="L118" s="233"/>
    </row>
    <row r="119" spans="1:12" ht="30" customHeight="1" thickTop="1" thickBot="1">
      <c r="A119" s="8"/>
      <c r="B119" s="8"/>
      <c r="C119" s="8"/>
      <c r="D119" s="8"/>
      <c r="E119" s="235"/>
      <c r="F119" s="235"/>
      <c r="G119" s="8"/>
      <c r="H119" s="8"/>
      <c r="I119" s="8"/>
      <c r="J119" s="8"/>
      <c r="K119" s="8"/>
      <c r="L119" s="8"/>
    </row>
    <row r="120" spans="1:12" ht="30" customHeight="1" thickTop="1" thickBot="1">
      <c r="A120" s="8"/>
      <c r="B120" s="8"/>
      <c r="C120" s="8"/>
      <c r="D120" s="8"/>
      <c r="E120" s="235"/>
      <c r="F120" s="235"/>
      <c r="G120" s="8"/>
      <c r="H120" s="8"/>
      <c r="I120" s="8"/>
      <c r="J120" s="8"/>
      <c r="K120" s="8"/>
      <c r="L120" s="8"/>
    </row>
    <row r="121" spans="1:12" ht="15.75" thickTop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</row>
    <row r="122" spans="1:1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</row>
    <row r="123" spans="1:12" ht="126.75" customHeight="1">
      <c r="A123" s="233"/>
      <c r="B123" s="205"/>
      <c r="C123" s="233"/>
      <c r="D123" s="233"/>
      <c r="E123" s="233"/>
      <c r="F123" s="233"/>
      <c r="G123" s="233"/>
      <c r="H123" s="233"/>
      <c r="I123" s="233"/>
      <c r="J123" s="233"/>
      <c r="K123" s="233"/>
      <c r="L123" s="233"/>
    </row>
    <row r="124" spans="1:12" ht="22.5">
      <c r="A124" s="233"/>
      <c r="B124" s="205"/>
      <c r="C124" s="233"/>
      <c r="D124" s="233"/>
      <c r="E124" s="233"/>
      <c r="F124" s="233"/>
      <c r="G124" s="233"/>
      <c r="H124" s="233"/>
      <c r="I124" s="233"/>
      <c r="J124" s="233"/>
      <c r="K124" s="233"/>
      <c r="L124" s="233"/>
    </row>
    <row r="125" spans="1:12" ht="22.5">
      <c r="A125" s="233"/>
      <c r="B125" s="205" t="s">
        <v>143</v>
      </c>
      <c r="C125" s="233"/>
      <c r="D125" s="233"/>
      <c r="E125" s="233"/>
      <c r="F125" s="205" t="s">
        <v>145</v>
      </c>
      <c r="G125" s="233"/>
      <c r="H125" s="228" t="s">
        <v>146</v>
      </c>
      <c r="I125" s="245"/>
      <c r="J125" s="245"/>
      <c r="K125" s="245"/>
      <c r="L125" s="245"/>
    </row>
    <row r="126" spans="1:12" ht="23.25" thickBot="1">
      <c r="A126" s="233"/>
      <c r="B126" s="205"/>
      <c r="C126" s="233"/>
      <c r="D126" s="233"/>
      <c r="E126" s="233"/>
      <c r="F126" s="205"/>
      <c r="G126" s="233"/>
      <c r="H126" s="228" t="s">
        <v>147</v>
      </c>
      <c r="I126" s="245"/>
      <c r="J126" s="245"/>
      <c r="K126" s="245"/>
      <c r="L126" s="245"/>
    </row>
    <row r="127" spans="1:12" ht="30" customHeight="1" thickTop="1" thickBot="1">
      <c r="A127" s="233"/>
      <c r="B127" s="234"/>
      <c r="C127" s="234"/>
      <c r="D127" s="233"/>
      <c r="E127" s="235"/>
      <c r="F127" s="235"/>
      <c r="G127" s="233"/>
      <c r="H127" s="246"/>
      <c r="I127" s="300" t="s">
        <v>30</v>
      </c>
      <c r="J127" s="298"/>
      <c r="K127" s="250"/>
      <c r="L127" s="233"/>
    </row>
    <row r="128" spans="1:12" ht="30" customHeight="1" thickTop="1" thickBot="1">
      <c r="A128" s="233"/>
      <c r="B128" s="234"/>
      <c r="C128" s="234"/>
      <c r="D128" s="233"/>
      <c r="E128" s="235"/>
      <c r="F128" s="235"/>
      <c r="G128" s="233"/>
      <c r="H128" s="247"/>
      <c r="I128" s="300"/>
      <c r="J128" s="299"/>
      <c r="K128" s="251"/>
      <c r="L128" s="233"/>
    </row>
    <row r="129" spans="1:12" ht="31.5" thickTop="1" thickBot="1">
      <c r="A129" s="233"/>
      <c r="B129" s="205" t="s">
        <v>144</v>
      </c>
      <c r="C129" s="233"/>
      <c r="D129" s="233"/>
      <c r="E129" s="233"/>
      <c r="F129" s="252"/>
      <c r="G129" s="233"/>
      <c r="H129" s="237" t="str">
        <f>IF(H127="","",IF(H128="","",IF(H127/H128=7/4,"J","L")))</f>
        <v/>
      </c>
      <c r="I129" s="233"/>
      <c r="J129" s="233"/>
      <c r="K129" s="238" t="str">
        <f>IF(J127="","",IF(K127="","",IF(K128="","",IF((J127*K128+K127)/K128=7/4,"J","L"))))</f>
        <v/>
      </c>
      <c r="L129" s="233"/>
    </row>
    <row r="130" spans="1:12" ht="31.5" thickTop="1" thickBot="1">
      <c r="A130" s="233"/>
      <c r="B130" s="205"/>
      <c r="C130" s="233"/>
      <c r="D130" s="233"/>
      <c r="E130" s="235"/>
      <c r="F130" s="235"/>
      <c r="G130" s="233"/>
      <c r="H130" s="237"/>
      <c r="I130" s="233"/>
      <c r="J130" s="233"/>
      <c r="K130" s="238"/>
      <c r="L130" s="233"/>
    </row>
    <row r="131" spans="1:12" ht="113.25" customHeight="1" thickTop="1">
      <c r="A131" s="233"/>
      <c r="B131" s="205"/>
      <c r="C131" s="233"/>
      <c r="D131" s="233"/>
      <c r="E131" s="233"/>
      <c r="F131" s="233"/>
      <c r="G131" s="233"/>
      <c r="H131" s="233"/>
      <c r="I131" s="233"/>
      <c r="J131" s="233"/>
      <c r="K131" s="233"/>
      <c r="L131" s="233"/>
    </row>
    <row r="132" spans="1:12" ht="34.5" customHeight="1">
      <c r="A132" s="233"/>
      <c r="B132" s="233"/>
      <c r="C132" s="233"/>
      <c r="D132" s="233"/>
      <c r="E132" s="233"/>
      <c r="F132" s="233"/>
      <c r="G132" s="233"/>
      <c r="H132" s="233"/>
      <c r="I132" s="233"/>
      <c r="J132" s="233"/>
      <c r="K132" s="233"/>
      <c r="L132" s="233"/>
    </row>
    <row r="133" spans="1:12" ht="22.5">
      <c r="A133" s="233"/>
      <c r="B133" s="205" t="s">
        <v>143</v>
      </c>
      <c r="C133" s="233"/>
      <c r="D133" s="233"/>
      <c r="E133" s="233"/>
      <c r="F133" s="205" t="s">
        <v>145</v>
      </c>
      <c r="G133" s="233"/>
      <c r="H133" s="228" t="s">
        <v>146</v>
      </c>
      <c r="I133" s="245"/>
      <c r="J133" s="245"/>
      <c r="K133" s="245"/>
      <c r="L133" s="245"/>
    </row>
    <row r="134" spans="1:12" ht="23.25" thickBot="1">
      <c r="A134" s="233"/>
      <c r="B134" s="205"/>
      <c r="C134" s="233"/>
      <c r="D134" s="233"/>
      <c r="E134" s="233"/>
      <c r="F134" s="205"/>
      <c r="G134" s="233"/>
      <c r="H134" s="228" t="s">
        <v>147</v>
      </c>
      <c r="I134" s="245"/>
      <c r="J134" s="245"/>
      <c r="K134" s="245"/>
      <c r="L134" s="245"/>
    </row>
    <row r="135" spans="1:12" ht="30" customHeight="1" thickTop="1" thickBot="1">
      <c r="A135" s="233"/>
      <c r="B135" s="234"/>
      <c r="C135" s="234"/>
      <c r="D135" s="233"/>
      <c r="E135" s="235"/>
      <c r="F135" s="235"/>
      <c r="G135" s="233"/>
      <c r="H135" s="246"/>
      <c r="I135" s="300" t="s">
        <v>30</v>
      </c>
      <c r="J135" s="298"/>
      <c r="K135" s="250"/>
      <c r="L135" s="233"/>
    </row>
    <row r="136" spans="1:12" ht="30" customHeight="1" thickTop="1" thickBot="1">
      <c r="A136" s="233"/>
      <c r="B136" s="234"/>
      <c r="C136" s="233"/>
      <c r="D136" s="233"/>
      <c r="E136" s="235"/>
      <c r="F136" s="235"/>
      <c r="G136" s="233"/>
      <c r="H136" s="247"/>
      <c r="I136" s="300"/>
      <c r="J136" s="299"/>
      <c r="K136" s="251"/>
      <c r="L136" s="233"/>
    </row>
    <row r="137" spans="1:12" ht="30" customHeight="1" thickTop="1" thickBot="1">
      <c r="A137" s="233"/>
      <c r="B137" s="205" t="s">
        <v>144</v>
      </c>
      <c r="C137" s="233"/>
      <c r="D137" s="233"/>
      <c r="E137" s="235"/>
      <c r="F137" s="235"/>
      <c r="G137" s="233"/>
      <c r="H137" s="237" t="str">
        <f>IF(H135="","",IF(H136="","",IF(H135/H136=11/3,"J","L")))</f>
        <v/>
      </c>
      <c r="I137" s="233"/>
      <c r="J137" s="233"/>
      <c r="K137" s="238" t="str">
        <f>IF(J135="","",IF(K135="","",IF(K136="","",IF((J135*K136+K135)/K136=11/3,"J","L"))))</f>
        <v/>
      </c>
      <c r="L137" s="233"/>
    </row>
    <row r="138" spans="1:12" ht="30" customHeight="1" thickTop="1" thickBot="1">
      <c r="A138" s="8"/>
      <c r="B138" s="8"/>
      <c r="C138" s="8"/>
      <c r="D138" s="8"/>
      <c r="E138" s="235"/>
      <c r="F138" s="235"/>
      <c r="G138" s="8"/>
      <c r="H138" s="8"/>
      <c r="I138" s="8"/>
      <c r="J138" s="8"/>
      <c r="K138" s="8"/>
      <c r="L138" s="8"/>
    </row>
    <row r="139" spans="1:12" ht="30" customHeight="1" thickTop="1" thickBot="1">
      <c r="A139" s="8"/>
      <c r="B139" s="8"/>
      <c r="C139" s="8"/>
      <c r="D139" s="8"/>
      <c r="E139" s="235"/>
      <c r="F139" s="235"/>
      <c r="G139" s="8"/>
      <c r="H139" s="8"/>
      <c r="I139" s="8"/>
      <c r="J139" s="8"/>
      <c r="K139" s="8"/>
      <c r="L139" s="8"/>
    </row>
    <row r="140" spans="1:12" ht="30" customHeight="1" thickTop="1" thickBot="1">
      <c r="A140" s="8"/>
      <c r="B140" s="8"/>
      <c r="C140" s="8"/>
      <c r="D140" s="8"/>
      <c r="E140" s="8"/>
      <c r="F140" s="235"/>
      <c r="G140" s="8"/>
      <c r="H140" s="8"/>
      <c r="I140" s="8"/>
      <c r="J140" s="8"/>
      <c r="K140" s="8"/>
      <c r="L140" s="8"/>
    </row>
    <row r="141" spans="1:12" ht="30" customHeight="1" thickTop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</row>
    <row r="142" spans="1:12" ht="30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</row>
    <row r="143" spans="1:12" ht="30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</row>
  </sheetData>
  <sheetProtection password="C613" sheet="1" objects="1" scenarios="1"/>
  <mergeCells count="30">
    <mergeCell ref="H35:I35"/>
    <mergeCell ref="G36:G37"/>
    <mergeCell ref="B36:B37"/>
    <mergeCell ref="H3:I3"/>
    <mergeCell ref="G4:G5"/>
    <mergeCell ref="H19:I19"/>
    <mergeCell ref="G20:G21"/>
    <mergeCell ref="I20:I21"/>
    <mergeCell ref="I93:I94"/>
    <mergeCell ref="J93:J94"/>
    <mergeCell ref="I100:I101"/>
    <mergeCell ref="J100:J101"/>
    <mergeCell ref="I59:I60"/>
    <mergeCell ref="J59:J60"/>
    <mergeCell ref="I66:I67"/>
    <mergeCell ref="J66:J67"/>
    <mergeCell ref="I87:I88"/>
    <mergeCell ref="J87:J88"/>
    <mergeCell ref="I73:I74"/>
    <mergeCell ref="J73:J74"/>
    <mergeCell ref="I80:I81"/>
    <mergeCell ref="J80:J81"/>
    <mergeCell ref="J135:J136"/>
    <mergeCell ref="I135:I136"/>
    <mergeCell ref="J127:J128"/>
    <mergeCell ref="I127:I128"/>
    <mergeCell ref="I108:I109"/>
    <mergeCell ref="J108:J109"/>
    <mergeCell ref="I116:I117"/>
    <mergeCell ref="J116:J117"/>
  </mergeCells>
  <phoneticPr fontId="0" type="noConversion"/>
  <conditionalFormatting sqref="H4:H5 H20:H21 H36:H37">
    <cfRule type="cellIs" dxfId="3" priority="1" stopIfTrue="1" operator="lessThan">
      <formula>$G$7</formula>
    </cfRule>
  </conditionalFormatting>
  <conditionalFormatting sqref="G4:G5 G20:G21 G36:G37">
    <cfRule type="cellIs" dxfId="2" priority="2" stopIfTrue="1" operator="lessThan">
      <formula>$G$7</formula>
    </cfRule>
    <cfRule type="cellIs" dxfId="1" priority="3" stopIfTrue="1" operator="greaterThan">
      <formula>$K$7</formula>
    </cfRule>
  </conditionalFormatting>
  <conditionalFormatting sqref="C4 C20 C36">
    <cfRule type="cellIs" dxfId="0" priority="4" stopIfTrue="1" operator="greaterThan">
      <formula>$K$6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Y276"/>
  <sheetViews>
    <sheetView workbookViewId="0">
      <selection activeCell="G19" sqref="G19"/>
    </sheetView>
  </sheetViews>
  <sheetFormatPr defaultRowHeight="15"/>
  <cols>
    <col min="1" max="1" width="4.25" style="18" customWidth="1"/>
    <col min="2" max="2" width="5.5" style="18" customWidth="1"/>
    <col min="3" max="3" width="5.25" style="18" customWidth="1"/>
    <col min="4" max="5" width="4.375" style="18" customWidth="1"/>
    <col min="6" max="6" width="5" style="18" customWidth="1"/>
    <col min="7" max="7" width="4.625" style="18" customWidth="1"/>
    <col min="8" max="8" width="3.75" style="18" customWidth="1"/>
    <col min="9" max="9" width="3.875" style="18" customWidth="1"/>
    <col min="10" max="10" width="4.125" style="18" customWidth="1"/>
    <col min="11" max="11" width="4.5" style="18" customWidth="1"/>
    <col min="12" max="12" width="3.5" style="18" customWidth="1"/>
    <col min="13" max="13" width="3.25" style="18" customWidth="1"/>
    <col min="14" max="14" width="3.875" style="18" customWidth="1"/>
    <col min="15" max="16" width="3.375" style="18" customWidth="1"/>
    <col min="17" max="17" width="3.875" style="18" customWidth="1"/>
    <col min="18" max="18" width="4.625" style="18" customWidth="1"/>
    <col min="19" max="20" width="10.75" style="18" customWidth="1"/>
    <col min="21" max="16384" width="9" style="18"/>
  </cols>
  <sheetData>
    <row r="1" spans="1:22" ht="64.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</row>
    <row r="2" spans="1:22" s="41" customFormat="1" ht="19.5">
      <c r="B2" s="41" t="s">
        <v>87</v>
      </c>
    </row>
    <row r="3" spans="1:22" s="41" customFormat="1" ht="19.5">
      <c r="B3" s="41" t="s">
        <v>88</v>
      </c>
    </row>
    <row r="4" spans="1:22" s="41" customFormat="1" ht="19.5">
      <c r="B4" s="41" t="s">
        <v>89</v>
      </c>
    </row>
    <row r="5" spans="1:22" s="41" customFormat="1" ht="19.5">
      <c r="B5" s="41" t="s">
        <v>90</v>
      </c>
    </row>
    <row r="6" spans="1:22" s="41" customFormat="1" ht="19.5">
      <c r="B6" s="41" t="s">
        <v>91</v>
      </c>
    </row>
    <row r="7" spans="1:22" s="41" customFormat="1" ht="19.5">
      <c r="B7" s="41" t="s">
        <v>93</v>
      </c>
    </row>
    <row r="8" spans="1:22" s="41" customFormat="1" ht="24.75">
      <c r="B8" s="75" t="s">
        <v>94</v>
      </c>
      <c r="C8" s="75"/>
      <c r="D8" s="75"/>
      <c r="E8" s="75"/>
      <c r="F8" s="75"/>
      <c r="G8" s="75"/>
      <c r="H8" s="75"/>
      <c r="I8" s="75"/>
    </row>
    <row r="9" spans="1:22" s="41" customFormat="1" ht="24.75">
      <c r="B9" s="78" t="s">
        <v>95</v>
      </c>
      <c r="C9" s="78"/>
      <c r="D9" s="78"/>
      <c r="E9" s="78"/>
      <c r="F9" s="78"/>
      <c r="G9" s="78"/>
      <c r="H9" s="78"/>
      <c r="I9" s="78"/>
    </row>
    <row r="10" spans="1:22" s="41" customFormat="1" ht="24.75">
      <c r="B10" s="85" t="s">
        <v>227</v>
      </c>
      <c r="C10" s="85"/>
      <c r="D10" s="85"/>
      <c r="E10" s="85"/>
      <c r="F10" s="85"/>
      <c r="G10" s="85"/>
      <c r="H10" s="85"/>
      <c r="I10" s="85"/>
    </row>
    <row r="11" spans="1:22" s="41" customFormat="1" ht="24.75">
      <c r="B11" s="87" t="s">
        <v>228</v>
      </c>
      <c r="C11" s="87"/>
      <c r="D11" s="87"/>
      <c r="E11" s="87"/>
      <c r="F11" s="87"/>
      <c r="G11" s="87"/>
      <c r="H11" s="87"/>
      <c r="I11" s="87"/>
    </row>
    <row r="12" spans="1:22" s="41" customFormat="1" ht="31.5" customHeight="1">
      <c r="B12" s="41" t="s">
        <v>92</v>
      </c>
    </row>
    <row r="13" spans="1:22" s="41" customFormat="1" ht="31.5" customHeight="1"/>
    <row r="14" spans="1:22" s="41" customFormat="1" ht="31.5" customHeight="1">
      <c r="A14" s="289" t="s">
        <v>154</v>
      </c>
      <c r="B14" s="289"/>
      <c r="C14" s="289"/>
      <c r="D14" s="289"/>
    </row>
    <row r="15" spans="1:22" s="41" customFormat="1" ht="31.5" customHeight="1" thickBot="1">
      <c r="B15" s="281">
        <v>1</v>
      </c>
      <c r="C15" s="42"/>
      <c r="D15" s="281">
        <v>2</v>
      </c>
      <c r="E15" s="18"/>
      <c r="F15" s="287">
        <v>2</v>
      </c>
      <c r="G15" s="54" t="str">
        <f>IF(F15="","",IF(F16="","",IF(F15/F16=(B15*D15)/(B16*D16),"J","L")))</f>
        <v>J</v>
      </c>
    </row>
    <row r="16" spans="1:22" s="41" customFormat="1" ht="31.5" customHeight="1" thickTop="1">
      <c r="B16" s="45">
        <v>3</v>
      </c>
      <c r="C16" s="42"/>
      <c r="D16" s="45">
        <v>5</v>
      </c>
      <c r="E16" s="18"/>
      <c r="F16" s="288">
        <v>15</v>
      </c>
      <c r="G16" s="18"/>
    </row>
    <row r="17" spans="1:21" s="41" customFormat="1" ht="31.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s="41" customFormat="1" ht="25.5" customHeight="1">
      <c r="F18" s="44"/>
      <c r="U18" s="41" t="s">
        <v>81</v>
      </c>
    </row>
    <row r="19" spans="1:21" ht="23.25" thickBot="1">
      <c r="A19" s="42" t="s">
        <v>70</v>
      </c>
      <c r="B19" s="43">
        <v>1</v>
      </c>
      <c r="C19" s="42"/>
      <c r="D19" s="43">
        <v>1</v>
      </c>
      <c r="F19" s="51"/>
      <c r="G19" s="54" t="str">
        <f>IF(F19="","",IF(F20="","",IF(F19/F20=(B19*D19)/(B20*D20),"J","L")))</f>
        <v/>
      </c>
      <c r="M19" s="18" t="s">
        <v>75</v>
      </c>
      <c r="U19" s="18" t="str">
        <f>IF(G19="J",1,"0")</f>
        <v>0</v>
      </c>
    </row>
    <row r="20" spans="1:21" ht="23.25" thickTop="1">
      <c r="B20" s="45">
        <v>2</v>
      </c>
      <c r="C20" s="42"/>
      <c r="D20" s="45">
        <v>2</v>
      </c>
      <c r="F20" s="52"/>
    </row>
    <row r="21" spans="1:21" ht="25.5">
      <c r="B21" s="46"/>
      <c r="C21" s="42"/>
      <c r="D21" s="46"/>
      <c r="E21" s="46"/>
      <c r="F21" s="44"/>
      <c r="G21" s="46"/>
    </row>
    <row r="22" spans="1:21" s="3" customFormat="1"/>
    <row r="24" spans="1:21" ht="23.25" thickBot="1">
      <c r="A24" s="41" t="s">
        <v>71</v>
      </c>
      <c r="B24" s="43">
        <v>2</v>
      </c>
      <c r="C24" s="42"/>
      <c r="D24" s="43">
        <v>2</v>
      </c>
      <c r="F24" s="51"/>
      <c r="G24" s="54" t="str">
        <f>IF(F24="","",IF(F25="","",IF(F24/F25=(B24*D24)/(B25*D25),"J","L")))</f>
        <v/>
      </c>
      <c r="U24" s="18" t="str">
        <f>IF(G24="J",1,"0")</f>
        <v>0</v>
      </c>
    </row>
    <row r="25" spans="1:21" ht="23.25" thickTop="1">
      <c r="B25" s="45">
        <v>3</v>
      </c>
      <c r="C25" s="42"/>
      <c r="D25" s="45">
        <v>5</v>
      </c>
      <c r="F25" s="52"/>
    </row>
    <row r="26" spans="1:21" ht="22.5">
      <c r="B26" s="46"/>
      <c r="C26" s="42"/>
      <c r="D26" s="46"/>
    </row>
    <row r="27" spans="1:21" s="3" customFormat="1" ht="17.25" customHeight="1">
      <c r="B27" s="71"/>
      <c r="C27" s="72"/>
      <c r="D27" s="71"/>
      <c r="E27" s="71"/>
      <c r="F27" s="71"/>
      <c r="G27" s="71"/>
    </row>
    <row r="28" spans="1:21" ht="25.5">
      <c r="B28" s="62" t="str">
        <f>IF(B29="","",IF(B29=B30/3,"J","L"))</f>
        <v/>
      </c>
      <c r="C28" s="42"/>
      <c r="D28" s="62" t="str">
        <f>IF(D29="","",IF(D29=D30/5,"J","L"))</f>
        <v/>
      </c>
      <c r="F28" s="46"/>
      <c r="G28" s="44"/>
    </row>
    <row r="29" spans="1:21" ht="13.5" customHeight="1">
      <c r="B29" s="69"/>
      <c r="C29" s="42"/>
      <c r="D29" s="69"/>
      <c r="F29" s="46"/>
      <c r="G29" s="44"/>
    </row>
    <row r="30" spans="1:21" ht="23.25" thickBot="1">
      <c r="A30" s="41" t="s">
        <v>72</v>
      </c>
      <c r="B30" s="43">
        <v>3</v>
      </c>
      <c r="C30" s="42"/>
      <c r="D30" s="43">
        <v>5</v>
      </c>
      <c r="F30" s="51"/>
      <c r="G30" s="54" t="str">
        <f>IF(F30="","",IF(F31="","",IF(F30/F31=(B30*D30)/(B31*D31),"J","L")))</f>
        <v/>
      </c>
      <c r="U30" s="18" t="str">
        <f>IF(G30="J",1,"0")</f>
        <v>0</v>
      </c>
    </row>
    <row r="31" spans="1:21" ht="26.25" thickTop="1">
      <c r="B31" s="45">
        <v>10</v>
      </c>
      <c r="C31" s="42"/>
      <c r="D31" s="45">
        <v>9</v>
      </c>
      <c r="F31" s="52"/>
      <c r="G31" s="44"/>
    </row>
    <row r="32" spans="1:21" ht="13.5" customHeight="1">
      <c r="B32" s="69"/>
      <c r="C32" s="42"/>
      <c r="D32" s="69"/>
      <c r="F32" s="46"/>
      <c r="G32" s="44"/>
    </row>
    <row r="33" spans="1:21" ht="18" customHeight="1">
      <c r="B33" s="62" t="str">
        <f>IF(B32="","",IF(B32=B31/5,"J","L"))</f>
        <v/>
      </c>
      <c r="C33" s="42"/>
      <c r="D33" s="62" t="str">
        <f>IF(D32="","",IF(D32=D31/3,"J","L"))</f>
        <v/>
      </c>
      <c r="F33" s="46"/>
      <c r="G33" s="44"/>
    </row>
    <row r="34" spans="1:21" s="3" customFormat="1" ht="18" customHeight="1">
      <c r="B34" s="73"/>
      <c r="C34" s="72"/>
      <c r="D34" s="73"/>
      <c r="F34" s="71"/>
      <c r="G34" s="74"/>
    </row>
    <row r="35" spans="1:21" ht="17.25" customHeight="1">
      <c r="B35" s="62" t="str">
        <f>IF(B36="","",IF(B36=B37/3,"J","L"))</f>
        <v/>
      </c>
      <c r="C35" s="42"/>
      <c r="D35" s="62" t="str">
        <f>IF(D36="","",IF(D36=D37/5,"J","L"))</f>
        <v/>
      </c>
      <c r="F35" s="46"/>
      <c r="G35" s="44"/>
    </row>
    <row r="36" spans="1:21" ht="13.5" customHeight="1">
      <c r="B36" s="69"/>
      <c r="C36" s="42"/>
      <c r="D36" s="69"/>
      <c r="F36" s="46"/>
      <c r="G36" s="44"/>
    </row>
    <row r="37" spans="1:21" ht="23.25" thickBot="1">
      <c r="A37" s="41" t="s">
        <v>73</v>
      </c>
      <c r="B37" s="43">
        <v>3</v>
      </c>
      <c r="C37" s="42"/>
      <c r="D37" s="43">
        <v>5</v>
      </c>
      <c r="F37" s="51"/>
      <c r="G37" s="54" t="str">
        <f>IF(F37="","",IF(F38="","",IF(F37/F38=(B37*D37)/(B38*D38),"J","L")))</f>
        <v/>
      </c>
      <c r="U37" s="18" t="str">
        <f>IF(G37="J",1,"0")</f>
        <v>0</v>
      </c>
    </row>
    <row r="38" spans="1:21" ht="26.25" thickTop="1">
      <c r="B38" s="45">
        <v>10</v>
      </c>
      <c r="C38" s="42"/>
      <c r="D38" s="45">
        <v>9</v>
      </c>
      <c r="F38" s="52"/>
      <c r="G38" s="44"/>
    </row>
    <row r="39" spans="1:21" ht="13.5" customHeight="1">
      <c r="B39" s="69"/>
      <c r="C39" s="42"/>
      <c r="D39" s="69"/>
      <c r="F39" s="46"/>
      <c r="G39" s="44"/>
    </row>
    <row r="40" spans="1:21" ht="12" customHeight="1">
      <c r="B40" s="62" t="str">
        <f>IF(B39="","",IF(B39=B38/5,"J","L"))</f>
        <v/>
      </c>
      <c r="C40" s="42"/>
      <c r="D40" s="62" t="str">
        <f>IF(D39="","",IF(D39=D38/3,"J","L"))</f>
        <v/>
      </c>
      <c r="F40" s="46"/>
      <c r="G40" s="44"/>
      <c r="H40" s="44" t="str">
        <f>IF(H41="","",IF(H41=B41+D41+F41,"J","L"))</f>
        <v/>
      </c>
    </row>
    <row r="41" spans="1:21" s="3" customFormat="1" ht="18" customHeight="1">
      <c r="B41" s="73"/>
      <c r="C41" s="72"/>
      <c r="D41" s="73"/>
      <c r="F41" s="71"/>
      <c r="G41" s="74"/>
    </row>
    <row r="42" spans="1:21" ht="17.25" customHeight="1">
      <c r="B42" s="62" t="str">
        <f>IF(B43="","",IF(B43=B44/3,"J","L"))</f>
        <v/>
      </c>
      <c r="C42" s="42"/>
      <c r="D42" s="62" t="str">
        <f>IF(D43="","",IF(D43=D44/4,"J","L"))</f>
        <v/>
      </c>
      <c r="F42" s="46"/>
      <c r="G42" s="44"/>
    </row>
    <row r="43" spans="1:21" ht="13.5" customHeight="1">
      <c r="B43" s="69"/>
      <c r="C43" s="42"/>
      <c r="D43" s="69"/>
      <c r="F43" s="46"/>
      <c r="G43" s="44"/>
    </row>
    <row r="44" spans="1:21" ht="23.25" thickBot="1">
      <c r="A44" s="41" t="s">
        <v>74</v>
      </c>
      <c r="B44" s="43">
        <v>3</v>
      </c>
      <c r="C44" s="42"/>
      <c r="D44" s="43">
        <v>8</v>
      </c>
      <c r="F44" s="51"/>
      <c r="G44" s="54" t="str">
        <f>IF(F44="","",IF(F45="","",IF(F44/F45=(B44*D44)/(B45*D45),"J","L")))</f>
        <v/>
      </c>
      <c r="U44" s="18" t="str">
        <f>IF(G44="J",1,"0")</f>
        <v>0</v>
      </c>
    </row>
    <row r="45" spans="1:21" ht="26.25" thickTop="1">
      <c r="B45" s="45">
        <v>4</v>
      </c>
      <c r="C45" s="42"/>
      <c r="D45" s="45">
        <v>9</v>
      </c>
      <c r="F45" s="52"/>
      <c r="G45" s="44"/>
    </row>
    <row r="46" spans="1:21" ht="13.5" customHeight="1">
      <c r="B46" s="69"/>
      <c r="C46" s="42"/>
      <c r="D46" s="69"/>
      <c r="F46" s="46"/>
      <c r="G46" s="44"/>
    </row>
    <row r="47" spans="1:21" ht="12" customHeight="1">
      <c r="B47" s="62" t="str">
        <f>IF(B46="","",IF(B46=B45/4,"J","L"))</f>
        <v/>
      </c>
      <c r="C47" s="42"/>
      <c r="D47" s="62" t="str">
        <f>IF(D46="","",IF(D46=D45/3,"J","L"))</f>
        <v/>
      </c>
      <c r="F47" s="46"/>
      <c r="G47" s="44"/>
      <c r="H47" s="44" t="str">
        <f>IF(H48="","",IF(H48=B48+D48+F48,"J","L"))</f>
        <v/>
      </c>
    </row>
    <row r="48" spans="1:21" s="3" customFormat="1" ht="17.25" customHeight="1">
      <c r="B48" s="71"/>
      <c r="C48" s="72"/>
      <c r="D48" s="71"/>
      <c r="E48" s="71"/>
      <c r="F48" s="71"/>
      <c r="G48" s="71"/>
    </row>
    <row r="49" spans="1:21" ht="25.5">
      <c r="B49" s="62" t="str">
        <f>IF(B50="","",IF(B50=B51/4,"J","L"))</f>
        <v/>
      </c>
      <c r="C49" s="42"/>
      <c r="D49" s="62" t="str">
        <f>IF(D50="","",IF(D50=D51/3,"J","L"))</f>
        <v/>
      </c>
      <c r="F49" s="46"/>
      <c r="G49" s="44"/>
    </row>
    <row r="50" spans="1:21" ht="13.5" customHeight="1">
      <c r="B50" s="69"/>
      <c r="C50" s="42"/>
      <c r="D50" s="69"/>
      <c r="F50" s="46"/>
      <c r="G50" s="44"/>
    </row>
    <row r="51" spans="1:21" ht="23.25" thickBot="1">
      <c r="A51" s="41" t="s">
        <v>76</v>
      </c>
      <c r="B51" s="43">
        <v>4</v>
      </c>
      <c r="C51" s="42"/>
      <c r="D51" s="43">
        <v>3</v>
      </c>
      <c r="F51" s="51"/>
      <c r="G51" s="54" t="str">
        <f>IF(F51="","",IF(F52="","",IF(F51/F52=(B51*D51)/(B52*D52),"J","L")))</f>
        <v/>
      </c>
      <c r="U51" s="18" t="str">
        <f>IF(G51="J",1,"0")</f>
        <v>0</v>
      </c>
    </row>
    <row r="52" spans="1:21" ht="26.25" thickTop="1">
      <c r="B52" s="45">
        <v>8</v>
      </c>
      <c r="C52" s="42"/>
      <c r="D52" s="45">
        <v>9</v>
      </c>
      <c r="F52" s="52"/>
      <c r="G52" s="44"/>
    </row>
    <row r="53" spans="1:21" ht="13.5" customHeight="1">
      <c r="B53" s="69"/>
      <c r="C53" s="42"/>
      <c r="D53" s="69"/>
      <c r="F53" s="46"/>
      <c r="G53" s="44"/>
    </row>
    <row r="54" spans="1:21" ht="18" customHeight="1">
      <c r="B54" s="62" t="str">
        <f>IF(B53="","",IF(B53=B52/4,"J","L"))</f>
        <v/>
      </c>
      <c r="C54" s="42"/>
      <c r="D54" s="62" t="str">
        <f>IF(D53="","",IF(D53=D52/3,"J","L"))</f>
        <v/>
      </c>
      <c r="F54" s="46"/>
      <c r="G54" s="44"/>
    </row>
    <row r="55" spans="1:21" s="3" customFormat="1" ht="18" customHeight="1">
      <c r="B55" s="73"/>
      <c r="C55" s="72"/>
      <c r="D55" s="73"/>
      <c r="F55" s="71"/>
      <c r="G55" s="74"/>
    </row>
    <row r="56" spans="1:21" ht="17.25" customHeight="1">
      <c r="B56" s="62"/>
      <c r="C56" s="42"/>
      <c r="D56" s="62" t="str">
        <f>IF(D57="","",IF(D57=D58/4,"J","L"))</f>
        <v/>
      </c>
      <c r="F56" s="46"/>
      <c r="G56" s="44"/>
    </row>
    <row r="57" spans="1:21" ht="13.5" customHeight="1">
      <c r="C57" s="42"/>
      <c r="D57" s="69"/>
      <c r="F57" s="46"/>
      <c r="G57" s="44"/>
    </row>
    <row r="58" spans="1:21" ht="23.25" thickBot="1">
      <c r="A58" s="41" t="s">
        <v>77</v>
      </c>
      <c r="B58" s="43">
        <v>5</v>
      </c>
      <c r="C58" s="42"/>
      <c r="D58" s="43">
        <v>4</v>
      </c>
      <c r="F58" s="51"/>
      <c r="G58" s="54" t="str">
        <f>IF(F58="","",IF(F59="","",IF(F58/F59=(B58*D58)/(B59*D59),"J","L")))</f>
        <v/>
      </c>
      <c r="U58" s="18" t="str">
        <f>IF(G58="J",1,"0")</f>
        <v>0</v>
      </c>
    </row>
    <row r="59" spans="1:21" ht="26.25" thickTop="1">
      <c r="B59" s="45">
        <v>8</v>
      </c>
      <c r="C59" s="42"/>
      <c r="D59" s="45">
        <v>7</v>
      </c>
      <c r="F59" s="52"/>
      <c r="G59" s="44"/>
    </row>
    <row r="60" spans="1:21" ht="13.5" customHeight="1">
      <c r="B60" s="69"/>
      <c r="C60" s="42"/>
      <c r="F60" s="46"/>
      <c r="G60" s="44"/>
    </row>
    <row r="61" spans="1:21" ht="12" customHeight="1">
      <c r="B61" s="62" t="str">
        <f>IF(B60="","",IF(B60=B59/4,"J","L"))</f>
        <v/>
      </c>
      <c r="C61" s="42"/>
      <c r="D61" s="62"/>
      <c r="F61" s="46"/>
      <c r="G61" s="44"/>
      <c r="H61" s="44" t="str">
        <f>IF(H62="","",IF(H62=B62+D62+F62,"J","L"))</f>
        <v/>
      </c>
    </row>
    <row r="62" spans="1:21" s="3" customFormat="1" ht="18" customHeight="1">
      <c r="B62" s="73"/>
      <c r="C62" s="72"/>
      <c r="D62" s="73"/>
      <c r="F62" s="71"/>
      <c r="G62" s="74"/>
    </row>
    <row r="63" spans="1:21" ht="17.25" customHeight="1">
      <c r="B63" s="62" t="str">
        <f>IF(B64="","",IF(B64=B65/3,"J","L"))</f>
        <v/>
      </c>
      <c r="C63" s="42"/>
      <c r="D63" s="62" t="str">
        <f>IF(D64="","",IF(D64=D65/5,"J","L"))</f>
        <v/>
      </c>
      <c r="F63" s="46"/>
      <c r="G63" s="44"/>
    </row>
    <row r="64" spans="1:21" ht="13.5" customHeight="1">
      <c r="B64" s="69"/>
      <c r="C64" s="42"/>
      <c r="D64" s="69"/>
      <c r="F64" s="46"/>
      <c r="G64" s="44"/>
    </row>
    <row r="65" spans="1:21" ht="23.25" thickBot="1">
      <c r="A65" s="41" t="s">
        <v>78</v>
      </c>
      <c r="B65" s="43">
        <v>3</v>
      </c>
      <c r="C65" s="42"/>
      <c r="D65" s="43">
        <v>5</v>
      </c>
      <c r="F65" s="51"/>
      <c r="G65" s="54" t="str">
        <f>IF(F65="","",IF(F66="","",IF(F65/F66=(B65*D65)/(B66*D66),"J","L")))</f>
        <v/>
      </c>
      <c r="U65" s="18" t="str">
        <f>IF(G65="J",1,"0")</f>
        <v>0</v>
      </c>
    </row>
    <row r="66" spans="1:21" ht="26.25" thickTop="1">
      <c r="B66" s="45">
        <v>6</v>
      </c>
      <c r="C66" s="42"/>
      <c r="D66" s="45">
        <v>10</v>
      </c>
      <c r="F66" s="52"/>
      <c r="G66" s="44"/>
    </row>
    <row r="67" spans="1:21" ht="13.5" customHeight="1">
      <c r="B67" s="69"/>
      <c r="C67" s="42"/>
      <c r="D67" s="69"/>
      <c r="F67" s="46"/>
      <c r="G67" s="44"/>
    </row>
    <row r="68" spans="1:21" ht="12" customHeight="1">
      <c r="B68" s="62" t="str">
        <f>IF(B67="","",IF(B67=B66/3,"J","L"))</f>
        <v/>
      </c>
      <c r="C68" s="42"/>
      <c r="D68" s="62" t="str">
        <f>IF(D67="","",IF(D67=D66/5,"J","L"))</f>
        <v/>
      </c>
      <c r="F68" s="46"/>
      <c r="G68" s="44"/>
      <c r="H68" s="44" t="str">
        <f>IF(H69="","",IF(H69=B69+D69+F69,"J","L"))</f>
        <v/>
      </c>
    </row>
    <row r="69" spans="1:21" s="3" customFormat="1" ht="18" customHeight="1">
      <c r="B69" s="73"/>
      <c r="C69" s="72"/>
      <c r="D69" s="73"/>
      <c r="F69" s="71"/>
      <c r="G69" s="74"/>
    </row>
    <row r="70" spans="1:21" ht="17.25" customHeight="1">
      <c r="B70" s="62" t="str">
        <f>IF(B71="","",IF(B71=B72/2,"J","L"))</f>
        <v/>
      </c>
      <c r="C70" s="42"/>
      <c r="D70" s="62" t="str">
        <f>IF(D71="","",IF(D71=D72/3,"J","L"))</f>
        <v/>
      </c>
      <c r="F70" s="46"/>
      <c r="G70" s="44"/>
    </row>
    <row r="71" spans="1:21" ht="13.5" customHeight="1">
      <c r="B71" s="69"/>
      <c r="C71" s="42"/>
      <c r="D71" s="69"/>
      <c r="F71" s="46"/>
      <c r="G71" s="44"/>
    </row>
    <row r="72" spans="1:21" ht="23.25" thickBot="1">
      <c r="A72" s="41" t="s">
        <v>79</v>
      </c>
      <c r="B72" s="43">
        <v>2</v>
      </c>
      <c r="C72" s="42"/>
      <c r="D72" s="43">
        <v>3</v>
      </c>
      <c r="F72" s="51"/>
      <c r="G72" s="54" t="str">
        <f>IF(F72="","",IF(F73="","",IF(F72/F73=(B72*D72)/(B73*D73),"J","L")))</f>
        <v/>
      </c>
      <c r="U72" s="18" t="str">
        <f>IF(G72="J",1,"0")</f>
        <v>0</v>
      </c>
    </row>
    <row r="73" spans="1:21" ht="26.25" thickTop="1">
      <c r="B73" s="45">
        <v>3</v>
      </c>
      <c r="C73" s="42"/>
      <c r="D73" s="45">
        <v>8</v>
      </c>
      <c r="F73" s="52"/>
      <c r="G73" s="44"/>
    </row>
    <row r="74" spans="1:21" ht="13.5" customHeight="1">
      <c r="B74" s="69"/>
      <c r="C74" s="42"/>
      <c r="D74" s="69"/>
      <c r="F74" s="46"/>
      <c r="G74" s="44"/>
    </row>
    <row r="75" spans="1:21" ht="12" customHeight="1">
      <c r="B75" s="62" t="str">
        <f>IF(B74="","",IF(B74=B73/3,"J","L"))</f>
        <v/>
      </c>
      <c r="C75" s="42"/>
      <c r="D75" s="62" t="str">
        <f>IF(D74="","",IF(D74=D73/2,"J","L"))</f>
        <v/>
      </c>
      <c r="F75" s="46"/>
      <c r="G75" s="44"/>
      <c r="H75" s="44" t="e">
        <f>IF(#REF!="","",IF(#REF!=#REF!+#REF!+#REF!,"J","L"))</f>
        <v>#REF!</v>
      </c>
    </row>
    <row r="76" spans="1:21" s="3" customFormat="1" ht="18" customHeight="1">
      <c r="B76" s="73"/>
      <c r="C76" s="72"/>
      <c r="D76" s="73"/>
      <c r="F76" s="71"/>
      <c r="G76" s="74"/>
    </row>
    <row r="77" spans="1:21" ht="17.25" customHeight="1">
      <c r="B77" s="62" t="str">
        <f>IF(B78="","",IF(B78=B79/6,"J","L"))</f>
        <v/>
      </c>
      <c r="C77" s="42"/>
      <c r="D77" s="62" t="str">
        <f>IF(D78="","",IF(D78=D79/5,"J","L"))</f>
        <v/>
      </c>
      <c r="F77" s="46"/>
      <c r="G77" s="44"/>
    </row>
    <row r="78" spans="1:21" ht="13.5" customHeight="1">
      <c r="B78" s="69"/>
      <c r="C78" s="42"/>
      <c r="D78" s="69"/>
      <c r="F78" s="46"/>
      <c r="G78" s="44"/>
    </row>
    <row r="79" spans="1:21" ht="23.25" thickBot="1">
      <c r="A79" s="41" t="s">
        <v>80</v>
      </c>
      <c r="B79" s="43">
        <v>6</v>
      </c>
      <c r="C79" s="42"/>
      <c r="D79" s="43">
        <v>5</v>
      </c>
      <c r="F79" s="51"/>
      <c r="G79" s="54" t="str">
        <f>IF(F79="","",IF(F80="","",IF(F79/F80=(B79*D79)/(B80*D80),"J","L")))</f>
        <v/>
      </c>
      <c r="U79" s="18" t="str">
        <f>IF(G79="J",1,"0")</f>
        <v>0</v>
      </c>
    </row>
    <row r="80" spans="1:21" ht="26.25" thickTop="1">
      <c r="B80" s="45">
        <v>10</v>
      </c>
      <c r="C80" s="42"/>
      <c r="D80" s="45">
        <v>24</v>
      </c>
      <c r="F80" s="52"/>
      <c r="G80" s="44"/>
    </row>
    <row r="81" spans="1:22" ht="13.5" customHeight="1">
      <c r="B81" s="69"/>
      <c r="C81" s="42"/>
      <c r="D81" s="69"/>
      <c r="F81" s="46"/>
      <c r="G81" s="44"/>
    </row>
    <row r="82" spans="1:22" ht="12" customHeight="1">
      <c r="B82" s="62" t="str">
        <f>IF(B81="","",IF(B81=B80/5,"J","L"))</f>
        <v/>
      </c>
      <c r="C82" s="42"/>
      <c r="D82" s="62" t="str">
        <f>IF(D81="","",IF(D81=D80/6,"J","L"))</f>
        <v/>
      </c>
      <c r="F82" s="46"/>
      <c r="G82" s="44"/>
      <c r="H82" s="44" t="str">
        <f>IF(H83="","",IF(H83=B83+D83+F83,"J","L"))</f>
        <v/>
      </c>
    </row>
    <row r="83" spans="1:22" s="3" customFormat="1" ht="18" customHeight="1">
      <c r="B83" s="73"/>
      <c r="C83" s="72"/>
      <c r="D83" s="73"/>
      <c r="F83" s="71"/>
      <c r="G83" s="74"/>
    </row>
    <row r="85" spans="1:22" ht="18">
      <c r="F85" s="47"/>
    </row>
    <row r="86" spans="1:22" ht="30.75" customHeight="1">
      <c r="F86" s="47"/>
      <c r="K86" s="57">
        <f>SUM(U2:U85)</f>
        <v>0</v>
      </c>
      <c r="L86" s="56" t="s">
        <v>64</v>
      </c>
    </row>
    <row r="87" spans="1:22" ht="18">
      <c r="F87" s="47"/>
    </row>
    <row r="88" spans="1:22" ht="18">
      <c r="A88" s="58"/>
      <c r="B88" s="58"/>
      <c r="C88" s="58"/>
      <c r="D88" s="58"/>
      <c r="E88" s="58"/>
      <c r="F88" s="59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</row>
    <row r="89" spans="1:22" s="41" customFormat="1" ht="31.5" customHeight="1">
      <c r="U89" s="41" t="s">
        <v>81</v>
      </c>
    </row>
    <row r="90" spans="1:22" s="41" customFormat="1" ht="33" customHeight="1">
      <c r="A90" s="289" t="s">
        <v>154</v>
      </c>
      <c r="F90" s="64" t="str">
        <f>IF(F91="","",IF(F93="","",IF(F91=B91*D91,"J","L")))</f>
        <v>J</v>
      </c>
    </row>
    <row r="91" spans="1:22" s="41" customFormat="1" ht="22.5" customHeight="1">
      <c r="B91" s="283">
        <v>4</v>
      </c>
      <c r="C91" s="18"/>
      <c r="D91" s="311">
        <v>3</v>
      </c>
      <c r="E91" s="18"/>
      <c r="F91" s="282">
        <v>12</v>
      </c>
      <c r="G91" s="18"/>
      <c r="H91" s="310">
        <v>2</v>
      </c>
      <c r="I91" s="282">
        <v>2</v>
      </c>
      <c r="J91" s="66" t="str">
        <f>IF(H91="","",IF(I91="","",IF(I93="","",IF((H91*I93+I91)/I93=B91*D91/B93,"J","L"))))</f>
        <v>J</v>
      </c>
    </row>
    <row r="92" spans="1:22" s="41" customFormat="1" ht="3" customHeight="1">
      <c r="A92" s="18"/>
      <c r="B92" s="49"/>
      <c r="C92" s="18"/>
      <c r="D92" s="311"/>
      <c r="E92" s="18"/>
      <c r="F92" s="49"/>
      <c r="G92" s="18"/>
      <c r="H92" s="310"/>
      <c r="I92" s="49"/>
      <c r="J92" s="18"/>
    </row>
    <row r="93" spans="1:22" s="41" customFormat="1" ht="18.75" customHeight="1">
      <c r="A93" s="18"/>
      <c r="B93" s="283">
        <v>5</v>
      </c>
      <c r="C93" s="18"/>
      <c r="D93" s="311"/>
      <c r="E93" s="18"/>
      <c r="F93" s="282">
        <v>5</v>
      </c>
      <c r="G93" s="18"/>
      <c r="H93" s="310"/>
      <c r="I93" s="282">
        <v>5</v>
      </c>
      <c r="J93" s="18"/>
    </row>
    <row r="94" spans="1:22" s="41" customFormat="1" ht="18.75" customHeight="1">
      <c r="A94" s="18"/>
      <c r="B94" s="283"/>
      <c r="C94" s="18"/>
      <c r="D94" s="279"/>
      <c r="E94" s="18"/>
      <c r="F94" s="64" t="str">
        <f>IF(F93="","",IF(F93=B93,"J","L"))</f>
        <v>J</v>
      </c>
      <c r="G94" s="18"/>
      <c r="H94" s="18"/>
      <c r="I94" s="18"/>
      <c r="J94" s="18"/>
    </row>
    <row r="95" spans="1:22" s="41" customFormat="1" ht="18.75" customHeight="1">
      <c r="A95" s="3"/>
      <c r="B95" s="3"/>
      <c r="C95" s="3"/>
      <c r="D95" s="3"/>
      <c r="E95" s="3"/>
      <c r="F95" s="76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s="41" customFormat="1" ht="27.75" customHeight="1">
      <c r="F96" s="64" t="str">
        <f>IF(F97="","",IF(F99="","",IF(F97=B97*D97,"J","L")))</f>
        <v>J</v>
      </c>
      <c r="U96" s="18"/>
    </row>
    <row r="97" spans="1:21" ht="21.75">
      <c r="A97" s="41" t="s">
        <v>70</v>
      </c>
      <c r="B97" s="48">
        <v>1</v>
      </c>
      <c r="D97" s="311">
        <v>5</v>
      </c>
      <c r="F97" s="53">
        <v>5</v>
      </c>
      <c r="H97" s="310"/>
      <c r="I97" s="53"/>
      <c r="J97" s="66" t="str">
        <f>IF(H97="","",IF(I97="","",IF(I99="","",IF((H97*I99+I97)/I99=B97*D97/B99,"J","L"))))</f>
        <v/>
      </c>
      <c r="U97" s="18" t="str">
        <f>IF(J97="","",IF(J97="J",1,"0"))</f>
        <v/>
      </c>
    </row>
    <row r="98" spans="1:21" ht="2.25" customHeight="1">
      <c r="B98" s="49"/>
      <c r="D98" s="311"/>
      <c r="F98" s="49"/>
      <c r="H98" s="310"/>
      <c r="I98" s="49"/>
    </row>
    <row r="99" spans="1:21" ht="19.5">
      <c r="B99" s="48">
        <v>3</v>
      </c>
      <c r="D99" s="311"/>
      <c r="F99" s="53">
        <v>3</v>
      </c>
      <c r="H99" s="310"/>
      <c r="I99" s="53"/>
    </row>
    <row r="100" spans="1:21" ht="19.5">
      <c r="B100" s="48"/>
      <c r="D100" s="68"/>
      <c r="F100" s="64" t="str">
        <f>IF(F99="","",IF(F99=B99,"J","L"))</f>
        <v>J</v>
      </c>
    </row>
    <row r="101" spans="1:21" s="3" customFormat="1" ht="18">
      <c r="F101" s="76"/>
    </row>
    <row r="102" spans="1:21" s="41" customFormat="1" ht="13.5" customHeight="1">
      <c r="F102" s="64" t="str">
        <f>IF(F103="","",IF(F105="","",IF(F103=B103*D103,"J","L")))</f>
        <v/>
      </c>
      <c r="U102" s="18"/>
    </row>
    <row r="103" spans="1:21" ht="21.75">
      <c r="A103" s="41" t="s">
        <v>71</v>
      </c>
      <c r="B103" s="48">
        <v>3</v>
      </c>
      <c r="D103" s="311">
        <v>3</v>
      </c>
      <c r="F103" s="53"/>
      <c r="H103" s="310"/>
      <c r="I103" s="53"/>
      <c r="J103" s="66" t="str">
        <f>IF(H103="","",IF(I103="","",IF(I105="","",IF((H103*I105+I103)/I105=B103*D103/B105,"J","L"))))</f>
        <v/>
      </c>
      <c r="U103" s="18" t="str">
        <f>IF(J103="","",IF(J103="J",1,"0"))</f>
        <v/>
      </c>
    </row>
    <row r="104" spans="1:21" ht="2.25" customHeight="1">
      <c r="B104" s="49"/>
      <c r="D104" s="311"/>
      <c r="F104" s="49"/>
      <c r="H104" s="310"/>
      <c r="I104" s="49"/>
    </row>
    <row r="105" spans="1:21" ht="19.5">
      <c r="B105" s="48">
        <v>4</v>
      </c>
      <c r="D105" s="311"/>
      <c r="F105" s="53"/>
      <c r="H105" s="310"/>
      <c r="I105" s="53"/>
    </row>
    <row r="106" spans="1:21" ht="19.5">
      <c r="B106" s="48"/>
      <c r="D106" s="68"/>
      <c r="F106" s="64" t="str">
        <f>IF(F105="","",IF(F105=B105,"J","L"))</f>
        <v/>
      </c>
    </row>
    <row r="107" spans="1:21" s="2" customFormat="1" ht="17.25" customHeight="1"/>
    <row r="108" spans="1:21" s="41" customFormat="1" ht="13.5" customHeight="1">
      <c r="F108" s="64" t="str">
        <f>IF(F109="","",IF(F111="","",IF(F109=B109*D109,"J","L")))</f>
        <v/>
      </c>
      <c r="U108" s="18"/>
    </row>
    <row r="109" spans="1:21" ht="21.75">
      <c r="A109" s="41" t="s">
        <v>72</v>
      </c>
      <c r="B109" s="48">
        <v>1</v>
      </c>
      <c r="D109" s="311">
        <v>5</v>
      </c>
      <c r="F109" s="53"/>
      <c r="H109" s="310"/>
      <c r="I109" s="53"/>
      <c r="J109" s="66" t="str">
        <f>IF(H109="","",IF(I109="","",IF(I111="","",IF((H109*I111+I109)/I111=B109*D109/B111,"J","L"))))</f>
        <v/>
      </c>
      <c r="U109" s="18" t="str">
        <f>IF(J109="","",IF(J109="J",1,"0"))</f>
        <v/>
      </c>
    </row>
    <row r="110" spans="1:21" ht="2.25" customHeight="1">
      <c r="B110" s="49"/>
      <c r="D110" s="311"/>
      <c r="F110" s="49"/>
      <c r="H110" s="310"/>
      <c r="I110" s="49"/>
    </row>
    <row r="111" spans="1:21" ht="19.5">
      <c r="B111" s="48">
        <v>4</v>
      </c>
      <c r="D111" s="311"/>
      <c r="F111" s="53"/>
      <c r="H111" s="310"/>
      <c r="I111" s="53"/>
    </row>
    <row r="112" spans="1:21" ht="19.5">
      <c r="B112" s="48"/>
      <c r="D112" s="68"/>
      <c r="F112" s="64" t="str">
        <f>IF(F111="","",IF(F111=B111,"J","L"))</f>
        <v/>
      </c>
    </row>
    <row r="113" spans="1:21" s="3" customFormat="1" ht="18">
      <c r="F113" s="76"/>
    </row>
    <row r="114" spans="1:21" ht="15" customHeight="1">
      <c r="D114" s="77" t="str">
        <f>IF(D115="","",IF(D115=D116/2,"J","L"))</f>
        <v/>
      </c>
      <c r="F114" s="47"/>
    </row>
    <row r="115" spans="1:21" s="41" customFormat="1" ht="17.25" customHeight="1">
      <c r="D115" s="86"/>
      <c r="F115" s="64"/>
      <c r="U115" s="18"/>
    </row>
    <row r="116" spans="1:21" ht="21.75">
      <c r="A116" s="41" t="s">
        <v>73</v>
      </c>
      <c r="B116" s="48">
        <v>3</v>
      </c>
      <c r="D116" s="311">
        <v>2</v>
      </c>
      <c r="F116" s="53"/>
      <c r="H116" s="310"/>
      <c r="I116" s="53"/>
      <c r="J116" s="66" t="str">
        <f>IF(H116="","",IF(I116="","",IF(I118="","",IF((H116*I118+I116)/I118=B116*D116/B118,"J","L"))))</f>
        <v/>
      </c>
      <c r="L116" s="3" t="s">
        <v>75</v>
      </c>
      <c r="U116" s="18" t="str">
        <f>IF(J116="","",IF(J116="J",1,"0"))</f>
        <v/>
      </c>
    </row>
    <row r="117" spans="1:21" ht="2.25" customHeight="1">
      <c r="B117" s="49"/>
      <c r="D117" s="311"/>
      <c r="F117" s="49"/>
      <c r="H117" s="310"/>
      <c r="I117" s="49"/>
    </row>
    <row r="118" spans="1:21" ht="19.5">
      <c r="B118" s="48">
        <v>4</v>
      </c>
      <c r="D118" s="311"/>
      <c r="F118" s="53"/>
      <c r="H118" s="310"/>
      <c r="I118" s="53"/>
    </row>
    <row r="119" spans="1:21" ht="15" customHeight="1">
      <c r="B119" s="86"/>
      <c r="D119" s="68"/>
      <c r="F119" s="64" t="str">
        <f>IF(F116="","",IF(F118="","",(IF(F116/F118=(B116*D116)/B118,"J","L"))))</f>
        <v/>
      </c>
    </row>
    <row r="120" spans="1:21" ht="15" customHeight="1">
      <c r="B120" s="64" t="str">
        <f>IF(B119="","",IF(B119=B118/2,"J","L"))</f>
        <v/>
      </c>
      <c r="D120" s="68"/>
      <c r="F120" s="64"/>
    </row>
    <row r="121" spans="1:21" s="2" customFormat="1" ht="13.5" customHeight="1"/>
    <row r="122" spans="1:21" ht="15" customHeight="1">
      <c r="D122" s="77" t="str">
        <f>IF(D123="","",IF(D123=D124/6,"J","L"))</f>
        <v/>
      </c>
      <c r="F122" s="47"/>
    </row>
    <row r="123" spans="1:21" s="41" customFormat="1" ht="17.25" customHeight="1">
      <c r="D123" s="86"/>
      <c r="F123" s="64"/>
      <c r="U123" s="18"/>
    </row>
    <row r="124" spans="1:21" ht="21.75">
      <c r="A124" s="41" t="s">
        <v>74</v>
      </c>
      <c r="B124" s="48">
        <v>4</v>
      </c>
      <c r="D124" s="311">
        <v>12</v>
      </c>
      <c r="F124" s="53"/>
      <c r="H124" s="310"/>
      <c r="I124" s="67" t="str">
        <f>IF(H124="","",IF(H124=B124*D124/B126,"J","L"))</f>
        <v/>
      </c>
      <c r="J124" s="66" t="str">
        <f>IF(H124="","",IF(I124="","",IF(I126="","",IF((H124*I126+I124)/I126=B124*D124/B126,"J","L"))))</f>
        <v/>
      </c>
      <c r="L124" s="3" t="s">
        <v>75</v>
      </c>
      <c r="U124" s="18" t="str">
        <f>IF(I124="","",IF(I124="J",1,"0"))</f>
        <v/>
      </c>
    </row>
    <row r="125" spans="1:21" ht="2.25" customHeight="1">
      <c r="B125" s="49"/>
      <c r="D125" s="311"/>
      <c r="F125" s="49"/>
      <c r="H125" s="310"/>
      <c r="I125" s="41"/>
    </row>
    <row r="126" spans="1:21" ht="19.5">
      <c r="B126" s="48">
        <v>6</v>
      </c>
      <c r="D126" s="311"/>
      <c r="F126" s="53"/>
      <c r="H126" s="310"/>
      <c r="I126" s="41"/>
    </row>
    <row r="127" spans="1:21" ht="15" customHeight="1">
      <c r="B127" s="86"/>
      <c r="D127" s="68"/>
      <c r="F127" s="64" t="str">
        <f>IF(F124="","",IF(F126="","",(IF(F124/F126=(B124*D124)/B126,"J","L"))))</f>
        <v/>
      </c>
    </row>
    <row r="128" spans="1:21" ht="15" customHeight="1">
      <c r="B128" s="64" t="str">
        <f>IF(B127="","",IF(B127=B126/6,"J","L"))</f>
        <v/>
      </c>
      <c r="D128" s="68"/>
      <c r="F128" s="64"/>
    </row>
    <row r="129" spans="1:22" s="2" customFormat="1" ht="13.5" customHeight="1"/>
    <row r="130" spans="1:22" s="60" customFormat="1" ht="13.5" customHeight="1"/>
    <row r="131" spans="1:22" s="60" customFormat="1" ht="13.5" customHeight="1"/>
    <row r="132" spans="1:22" s="60" customFormat="1" ht="13.5" customHeight="1"/>
    <row r="133" spans="1:22" ht="30.75" customHeight="1">
      <c r="F133" s="47"/>
      <c r="K133" s="57">
        <f>SUM(U97:U124)</f>
        <v>0</v>
      </c>
      <c r="L133" s="56" t="s">
        <v>82</v>
      </c>
    </row>
    <row r="134" spans="1:22" ht="18">
      <c r="F134" s="47"/>
    </row>
    <row r="135" spans="1:22" ht="18">
      <c r="A135" s="58"/>
      <c r="B135" s="58"/>
      <c r="C135" s="58"/>
      <c r="D135" s="58"/>
      <c r="E135" s="58"/>
      <c r="F135" s="59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</row>
    <row r="136" spans="1:22" ht="19.5">
      <c r="U136" s="41" t="s">
        <v>81</v>
      </c>
    </row>
    <row r="137" spans="1:22" ht="22.5">
      <c r="C137" s="42"/>
    </row>
    <row r="138" spans="1:22" ht="24.75">
      <c r="A138" s="289" t="s">
        <v>154</v>
      </c>
      <c r="C138" s="42"/>
      <c r="N138" s="54"/>
    </row>
    <row r="139" spans="1:22" ht="19.5">
      <c r="B139" s="309">
        <v>1</v>
      </c>
      <c r="C139" s="283">
        <v>3</v>
      </c>
      <c r="E139" s="283">
        <v>3</v>
      </c>
      <c r="G139" s="290">
        <v>8</v>
      </c>
      <c r="I139" s="290">
        <v>3</v>
      </c>
      <c r="K139" s="290">
        <v>24</v>
      </c>
      <c r="L139" s="54" t="str">
        <f>IF(J139="","",IF(K139="","",IF(K141="","",IF(F139+H139/H141=J139+K139/K141,"J","L"))))</f>
        <v/>
      </c>
      <c r="M139" s="312">
        <v>1</v>
      </c>
      <c r="N139" s="290">
        <v>4</v>
      </c>
      <c r="O139" s="63" t="str">
        <f>IF(M139="","",IF(N139="","",IF(N141="","",IF((M139*N141+N139)/N141=(B139*C141+C139)/C141*(E139/E141),"J","L"))))</f>
        <v>J</v>
      </c>
    </row>
    <row r="140" spans="1:22" ht="2.25" customHeight="1">
      <c r="B140" s="309"/>
      <c r="C140" s="49"/>
      <c r="E140" s="49"/>
      <c r="G140" s="49"/>
      <c r="I140" s="49"/>
      <c r="K140" s="49"/>
      <c r="M140" s="312"/>
      <c r="N140" s="49"/>
    </row>
    <row r="141" spans="1:22" ht="19.5">
      <c r="B141" s="309"/>
      <c r="C141" s="283">
        <v>5</v>
      </c>
      <c r="E141" s="283">
        <v>4</v>
      </c>
      <c r="G141" s="290">
        <v>5</v>
      </c>
      <c r="I141" s="290">
        <v>4</v>
      </c>
      <c r="K141" s="290">
        <v>20</v>
      </c>
      <c r="M141" s="312"/>
      <c r="N141" s="290">
        <v>20</v>
      </c>
    </row>
    <row r="142" spans="1:22" ht="19.5">
      <c r="B142" s="280"/>
      <c r="C142" s="280"/>
      <c r="D142" s="280"/>
      <c r="E142" s="280"/>
      <c r="G142" s="79" t="str">
        <f>IF(G139="","",IF(G141="","",IF(G139/G141=(B139*C141+C139)/C141,"J","L")))</f>
        <v>J</v>
      </c>
      <c r="H142" s="280"/>
      <c r="I142" s="70" t="str">
        <f>IF(I139/I141=E139/E141,"J","L")</f>
        <v>J</v>
      </c>
      <c r="J142" s="280"/>
      <c r="K142" s="65" t="str">
        <f>IF(K139="","",IF(K141="","",IF(K139/K141=(B139*C141+C139)/C141*(E139/E141),"J","L")))</f>
        <v>J</v>
      </c>
      <c r="N142" s="54"/>
    </row>
    <row r="143" spans="1:22" ht="17.25" customHeight="1">
      <c r="A143" s="3"/>
      <c r="B143" s="3"/>
      <c r="C143" s="72"/>
      <c r="D143" s="3"/>
      <c r="E143" s="3"/>
      <c r="F143" s="3"/>
      <c r="G143" s="80"/>
      <c r="H143" s="3"/>
      <c r="I143" s="81"/>
      <c r="J143" s="3"/>
      <c r="K143" s="82"/>
      <c r="L143" s="3"/>
      <c r="M143" s="3"/>
      <c r="N143" s="82"/>
      <c r="O143" s="3"/>
      <c r="P143" s="3"/>
      <c r="Q143" s="83"/>
      <c r="R143" s="3"/>
      <c r="S143" s="3"/>
      <c r="T143" s="3"/>
      <c r="U143" s="3"/>
      <c r="V143" s="3"/>
    </row>
    <row r="144" spans="1:22" ht="22.5">
      <c r="C144" s="42"/>
    </row>
    <row r="145" spans="1:21" ht="19.5">
      <c r="A145" s="41" t="s">
        <v>70</v>
      </c>
      <c r="B145" s="309">
        <v>1</v>
      </c>
      <c r="C145" s="48">
        <v>1</v>
      </c>
      <c r="E145" s="48">
        <v>1</v>
      </c>
      <c r="G145" s="53"/>
      <c r="I145" s="53"/>
      <c r="K145" s="53"/>
      <c r="L145" s="67" t="str">
        <f>IF(K145="","",IF(K147="","",IF(K145/K147=(B145*C147+C145)/C147*(E145/E147),"J","L")))</f>
        <v/>
      </c>
      <c r="M145" s="54" t="str">
        <f>IF(K145="","",IF(L145="","",IF(L147="","",IF(G145+I145/I147=K145+L145/L147,"J","L"))))</f>
        <v/>
      </c>
      <c r="U145" s="18" t="str">
        <f>IF(L145="","",IF(L145="J",1,""))</f>
        <v/>
      </c>
    </row>
    <row r="146" spans="1:21" ht="1.5" customHeight="1">
      <c r="B146" s="309"/>
      <c r="C146" s="49"/>
      <c r="E146" s="49"/>
      <c r="G146" s="49"/>
      <c r="I146" s="49"/>
      <c r="K146" s="49"/>
    </row>
    <row r="147" spans="1:21" ht="19.5">
      <c r="B147" s="309"/>
      <c r="C147" s="48">
        <v>3</v>
      </c>
      <c r="E147" s="48">
        <v>3</v>
      </c>
      <c r="G147" s="53"/>
      <c r="I147" s="53"/>
      <c r="K147" s="53"/>
    </row>
    <row r="148" spans="1:21" ht="22.5">
      <c r="C148" s="42"/>
      <c r="G148" s="79" t="str">
        <f>IF(G145="","",IF(G147="","",IF(G145/G147=(B145*C147+C145)/C147,"J","L")))</f>
        <v/>
      </c>
      <c r="I148" s="70" t="e">
        <f>IF(I145/I147=E145/E147,"J","L")</f>
        <v>#DIV/0!</v>
      </c>
      <c r="K148" s="54"/>
      <c r="N148" s="54" t="e">
        <f>IF(I145/I147=(M145*N147+N145)/N147,"J","L")</f>
        <v>#DIV/0!</v>
      </c>
      <c r="Q148" s="55" t="e">
        <f>IF((P145*Q147+Q145)/Q147=K145+M145+N145/N147,"J","L")</f>
        <v>#DIV/0!</v>
      </c>
    </row>
    <row r="149" spans="1:21" s="3" customFormat="1" ht="14.25" customHeight="1">
      <c r="C149" s="72"/>
      <c r="G149" s="80"/>
      <c r="I149" s="81"/>
      <c r="K149" s="82"/>
      <c r="N149" s="82"/>
      <c r="Q149" s="83"/>
    </row>
    <row r="150" spans="1:21" ht="21.75" customHeight="1">
      <c r="C150" s="42"/>
      <c r="G150" s="79"/>
      <c r="I150" s="70"/>
      <c r="K150" s="54"/>
      <c r="N150" s="54"/>
      <c r="Q150" s="55"/>
    </row>
    <row r="151" spans="1:21" ht="13.5" customHeight="1">
      <c r="C151" s="42"/>
      <c r="G151" s="84"/>
      <c r="I151" s="54"/>
      <c r="K151" s="54"/>
      <c r="N151" s="54"/>
      <c r="Q151" s="55"/>
    </row>
    <row r="152" spans="1:21" ht="19.5">
      <c r="A152" s="41" t="s">
        <v>71</v>
      </c>
      <c r="B152" s="309">
        <v>1</v>
      </c>
      <c r="C152" s="48">
        <v>1</v>
      </c>
      <c r="E152" s="48">
        <v>5</v>
      </c>
      <c r="G152" s="53"/>
      <c r="I152" s="53"/>
      <c r="K152" s="53"/>
      <c r="L152" s="54" t="str">
        <f>IF(J152="","",IF(K152="","",IF(K154="","",IF(F152+H152/H154=J152+K152/K154,"J","L"))))</f>
        <v/>
      </c>
      <c r="M152" s="310"/>
      <c r="N152" s="53"/>
      <c r="O152" s="63" t="str">
        <f>IF(M152="","",IF(N152="","",IF(N154="","",IF((M152*N154+N152)/N154=(B152*C154+C152)/C154*(E152/E154),"J","L"))))</f>
        <v/>
      </c>
      <c r="U152" s="18" t="str">
        <f>IF(O152="","",IF(O152="J",1,""))</f>
        <v/>
      </c>
    </row>
    <row r="153" spans="1:21" ht="1.5" customHeight="1">
      <c r="B153" s="309"/>
      <c r="C153" s="49"/>
      <c r="E153" s="49"/>
      <c r="G153" s="49"/>
      <c r="I153" s="49"/>
      <c r="K153" s="49"/>
      <c r="M153" s="310"/>
      <c r="N153" s="49"/>
    </row>
    <row r="154" spans="1:21" ht="19.5">
      <c r="B154" s="309"/>
      <c r="C154" s="48">
        <v>2</v>
      </c>
      <c r="E154" s="48">
        <v>6</v>
      </c>
      <c r="G154" s="53"/>
      <c r="I154" s="53"/>
      <c r="K154" s="53"/>
      <c r="M154" s="310"/>
      <c r="N154" s="53"/>
    </row>
    <row r="155" spans="1:21" ht="14.25" customHeight="1">
      <c r="C155" s="42"/>
      <c r="I155" s="84"/>
      <c r="N155" s="54"/>
      <c r="Q155" s="55" t="e">
        <f>IF((P152*Q154+Q152)/Q154=K152+M152+N152/N154,"J","L")</f>
        <v>#DIV/0!</v>
      </c>
    </row>
    <row r="156" spans="1:21" ht="22.5">
      <c r="C156" s="42"/>
      <c r="G156" s="79" t="str">
        <f>IF(G152="","",IF(G154="","",IF(G152/G154=(B152*C154+C152)/C154,"J","L")))</f>
        <v/>
      </c>
      <c r="I156" s="79" t="e">
        <f>IF(I152/I154=E152/E154,"J","L")</f>
        <v>#DIV/0!</v>
      </c>
      <c r="K156" s="65" t="str">
        <f>IF(K152="","",IF(K154="","",IF(K152/K154=(B152*C154+C152)/C154*(E152/E154),"J","L")))</f>
        <v/>
      </c>
      <c r="N156" s="54"/>
      <c r="Q156" s="55"/>
    </row>
    <row r="157" spans="1:21" s="3" customFormat="1" ht="13.5" customHeight="1">
      <c r="C157" s="72"/>
      <c r="G157" s="80"/>
      <c r="I157" s="81"/>
      <c r="K157" s="82"/>
      <c r="N157" s="82"/>
      <c r="Q157" s="83"/>
    </row>
    <row r="158" spans="1:21" ht="21.75" customHeight="1">
      <c r="C158" s="42"/>
      <c r="G158" s="79"/>
      <c r="I158" s="70"/>
      <c r="K158" s="54"/>
      <c r="N158" s="54"/>
      <c r="Q158" s="55"/>
    </row>
    <row r="159" spans="1:21" ht="13.5" customHeight="1">
      <c r="C159" s="42"/>
      <c r="I159" s="84"/>
      <c r="K159" s="54"/>
      <c r="N159" s="54"/>
      <c r="Q159" s="55"/>
    </row>
    <row r="160" spans="1:21" ht="19.5">
      <c r="A160" s="41" t="s">
        <v>72</v>
      </c>
      <c r="B160" s="309">
        <v>2</v>
      </c>
      <c r="C160" s="48">
        <v>3</v>
      </c>
      <c r="E160" s="48">
        <v>2</v>
      </c>
      <c r="G160" s="53"/>
      <c r="I160" s="53"/>
      <c r="K160" s="53"/>
      <c r="L160" s="54" t="str">
        <f>IF(J160="","",IF(K160="","",IF(K162="","",IF(F160+H160/H162=J160+K160/K162,"J","L"))))</f>
        <v/>
      </c>
      <c r="M160" s="310"/>
      <c r="N160" s="53"/>
      <c r="O160" s="63" t="str">
        <f>IF(M160="","",IF(N160="","",IF(N162="","",IF((M160*N162+N160)/N162=(B160*C162+C160)/C162*(E160/E162),"J","L"))))</f>
        <v/>
      </c>
      <c r="U160" s="18" t="str">
        <f>IF(O160="","",IF(O160="J",1,""))</f>
        <v/>
      </c>
    </row>
    <row r="161" spans="1:21" ht="1.5" customHeight="1">
      <c r="B161" s="309"/>
      <c r="C161" s="49"/>
      <c r="E161" s="49"/>
      <c r="G161" s="49"/>
      <c r="I161" s="49"/>
      <c r="K161" s="49"/>
      <c r="M161" s="310"/>
      <c r="N161" s="49"/>
    </row>
    <row r="162" spans="1:21" ht="19.5">
      <c r="B162" s="309"/>
      <c r="C162" s="48">
        <v>4</v>
      </c>
      <c r="E162" s="48">
        <v>3</v>
      </c>
      <c r="G162" s="53"/>
      <c r="I162" s="53"/>
      <c r="K162" s="53"/>
      <c r="M162" s="310"/>
      <c r="N162" s="53"/>
    </row>
    <row r="163" spans="1:21" ht="14.25" customHeight="1">
      <c r="C163" s="42"/>
      <c r="G163" s="84"/>
      <c r="N163" s="54"/>
      <c r="Q163" s="55" t="e">
        <f>IF((P160*Q162+Q160)/Q162=K160+M160+N160/N162,"J","L")</f>
        <v>#DIV/0!</v>
      </c>
    </row>
    <row r="164" spans="1:21" ht="22.5">
      <c r="C164" s="42"/>
      <c r="G164" s="79" t="str">
        <f>IF(G160="","",IF(G162="","",IF(G160/G162=(B160*C162+C160)/C162,"J","L")))</f>
        <v/>
      </c>
      <c r="I164" s="79" t="e">
        <f>IF(I160/I162=E160/E162,"J","L")</f>
        <v>#DIV/0!</v>
      </c>
      <c r="K164" s="65" t="str">
        <f>IF(K160="","",IF(K162="","",IF(K160/K162=(B160*C162+C160)/C162*(E160/E162),"J","L")))</f>
        <v/>
      </c>
      <c r="N164" s="54"/>
      <c r="Q164" s="55"/>
    </row>
    <row r="165" spans="1:21" s="3" customFormat="1" ht="16.5" customHeight="1">
      <c r="C165" s="72"/>
      <c r="G165" s="82"/>
      <c r="I165" s="82"/>
      <c r="K165" s="82"/>
      <c r="N165" s="82"/>
      <c r="Q165" s="83"/>
    </row>
    <row r="166" spans="1:21" s="3" customFormat="1" ht="16.5" hidden="1" customHeight="1">
      <c r="C166" s="72"/>
      <c r="G166" s="82"/>
      <c r="I166" s="82"/>
      <c r="K166" s="82"/>
      <c r="N166" s="82"/>
      <c r="Q166" s="83"/>
    </row>
    <row r="167" spans="1:21" ht="19.5">
      <c r="A167" s="41" t="s">
        <v>73</v>
      </c>
      <c r="B167" s="309">
        <v>2</v>
      </c>
      <c r="C167" s="48">
        <v>2</v>
      </c>
      <c r="E167" s="48">
        <v>1</v>
      </c>
      <c r="G167" s="53"/>
      <c r="I167" s="53"/>
      <c r="K167" s="53"/>
      <c r="L167" s="67" t="str">
        <f>IF(K167="","",IF(K169="","",IF(K167/K169=(B167*C169+C167)/C169*(E167/E169),"J","L")))</f>
        <v/>
      </c>
      <c r="M167" s="54" t="str">
        <f>IF(K167="","",IF(L167="","",IF(L169="","",IF(G167+I167/I169=K167+L167/L169,"J","L"))))</f>
        <v/>
      </c>
      <c r="U167" s="18" t="str">
        <f>IF(L167="","",IF(L167="J",1,""))</f>
        <v/>
      </c>
    </row>
    <row r="168" spans="1:21" ht="1.5" customHeight="1">
      <c r="B168" s="309"/>
      <c r="C168" s="49"/>
      <c r="E168" s="49"/>
      <c r="G168" s="49"/>
      <c r="I168" s="49"/>
      <c r="K168" s="49"/>
    </row>
    <row r="169" spans="1:21" ht="19.5">
      <c r="B169" s="309"/>
      <c r="C169" s="48">
        <v>3</v>
      </c>
      <c r="E169" s="48">
        <v>5</v>
      </c>
      <c r="G169" s="53"/>
      <c r="I169" s="53"/>
      <c r="K169" s="53"/>
    </row>
    <row r="170" spans="1:21" ht="22.5">
      <c r="C170" s="42"/>
      <c r="G170" s="79" t="str">
        <f>IF(G167="","",IF(G169="","",IF(G167/G169=(B167*C169+C167)/C169,"J","L")))</f>
        <v/>
      </c>
      <c r="I170" s="79" t="e">
        <f>IF(I167/I169=E167/E169,"J","L")</f>
        <v>#DIV/0!</v>
      </c>
      <c r="K170" s="54"/>
      <c r="N170" s="54" t="e">
        <f>IF(I167/I169=(M167*N169+N167)/N169,"J","L")</f>
        <v>#DIV/0!</v>
      </c>
      <c r="Q170" s="55" t="e">
        <f>IF((P167*Q169+Q167)/Q169=K167+M167+N167/N169,"J","L")</f>
        <v>#DIV/0!</v>
      </c>
    </row>
    <row r="171" spans="1:21" s="3" customFormat="1" ht="14.25" customHeight="1">
      <c r="C171" s="72"/>
      <c r="G171" s="80"/>
      <c r="I171" s="81"/>
      <c r="K171" s="82"/>
      <c r="N171" s="82"/>
      <c r="Q171" s="83"/>
    </row>
    <row r="172" spans="1:21" ht="21.75" customHeight="1">
      <c r="C172" s="42"/>
      <c r="G172" s="79"/>
      <c r="I172" s="70"/>
      <c r="K172" s="54"/>
      <c r="N172" s="54"/>
      <c r="Q172" s="55"/>
    </row>
    <row r="173" spans="1:21" ht="13.5" customHeight="1">
      <c r="C173" s="42"/>
      <c r="G173" s="84"/>
      <c r="I173" s="84"/>
      <c r="K173" s="54"/>
      <c r="N173" s="54"/>
      <c r="Q173" s="55"/>
    </row>
    <row r="174" spans="1:21" ht="19.5">
      <c r="A174" s="41" t="s">
        <v>74</v>
      </c>
      <c r="B174" s="309">
        <v>2</v>
      </c>
      <c r="C174" s="48">
        <v>4</v>
      </c>
      <c r="E174" s="48">
        <v>5</v>
      </c>
      <c r="G174" s="53"/>
      <c r="I174" s="53"/>
      <c r="K174" s="53"/>
      <c r="L174" s="54" t="str">
        <f>IF(J174="","",IF(K174="","",IF(K176="","",IF(F174+H174/H176=J174+K174/K176,"J","L"))))</f>
        <v/>
      </c>
      <c r="M174" s="310"/>
      <c r="N174" s="63" t="str">
        <f>IF(M174="","",IF(M174=(B174*C176+C174)/C176*(E174/E176),"J","L"))</f>
        <v/>
      </c>
      <c r="O174" s="65"/>
      <c r="U174" s="18" t="str">
        <f>IF(N174="","",IF(N174="J",1,""))</f>
        <v/>
      </c>
    </row>
    <row r="175" spans="1:21" ht="1.5" customHeight="1">
      <c r="B175" s="309"/>
      <c r="C175" s="49"/>
      <c r="E175" s="49"/>
      <c r="G175" s="49"/>
      <c r="I175" s="49"/>
      <c r="K175" s="49"/>
      <c r="M175" s="310"/>
      <c r="N175" s="54"/>
    </row>
    <row r="176" spans="1:21" ht="19.5">
      <c r="B176" s="309"/>
      <c r="C176" s="48">
        <v>5</v>
      </c>
      <c r="E176" s="48">
        <v>7</v>
      </c>
      <c r="G176" s="53"/>
      <c r="I176" s="53"/>
      <c r="K176" s="53"/>
      <c r="M176" s="310"/>
      <c r="N176" s="54"/>
    </row>
    <row r="177" spans="1:21" ht="14.25" customHeight="1">
      <c r="C177" s="42"/>
      <c r="G177" s="84"/>
      <c r="I177" s="84"/>
      <c r="N177" s="54"/>
      <c r="Q177" s="55" t="e">
        <f>IF((P174*Q176+Q174)/Q176=K174+M174+N174/N176,"J","L")</f>
        <v>#DIV/0!</v>
      </c>
    </row>
    <row r="178" spans="1:21" ht="22.5">
      <c r="C178" s="42"/>
      <c r="G178" s="79" t="str">
        <f>IF(G174="","",IF(G176="","",IF(G174/G176=(B174*C176+C174)/C176,"J","L")))</f>
        <v/>
      </c>
      <c r="I178" s="79" t="e">
        <f>IF(I174/I176=E174/E176,"J","L")</f>
        <v>#DIV/0!</v>
      </c>
      <c r="K178" s="65" t="str">
        <f>IF(K174="","",IF(K176="","",IF(K174/K176=(B174*C176+C174)/C176*(E174/E176),"J","L")))</f>
        <v/>
      </c>
      <c r="N178" s="54"/>
      <c r="Q178" s="55"/>
    </row>
    <row r="179" spans="1:21" s="3" customFormat="1" ht="13.5" customHeight="1">
      <c r="C179" s="72"/>
      <c r="G179" s="80"/>
      <c r="I179" s="81"/>
      <c r="K179" s="82"/>
      <c r="N179" s="82"/>
      <c r="Q179" s="83"/>
    </row>
    <row r="180" spans="1:21" ht="21.75" customHeight="1">
      <c r="C180" s="42"/>
      <c r="G180" s="79"/>
      <c r="I180" s="70"/>
      <c r="K180" s="54"/>
      <c r="N180" s="54"/>
      <c r="Q180" s="55"/>
    </row>
    <row r="181" spans="1:21" ht="13.5" customHeight="1">
      <c r="C181" s="42"/>
      <c r="K181" s="54"/>
      <c r="N181" s="54"/>
      <c r="Q181" s="55"/>
    </row>
    <row r="182" spans="1:21" ht="19.5">
      <c r="A182" s="41" t="s">
        <v>76</v>
      </c>
      <c r="B182" s="309">
        <v>1</v>
      </c>
      <c r="C182" s="48">
        <v>2</v>
      </c>
      <c r="E182" s="48">
        <v>3</v>
      </c>
      <c r="G182" s="53"/>
      <c r="I182" s="53"/>
      <c r="K182" s="53"/>
      <c r="L182" s="67" t="str">
        <f>IF(K182="","",IF(K184="","",IF(K182/K184=(B182*C184+C182)/C184*(E182/E184),"J","L")))</f>
        <v/>
      </c>
      <c r="M182" s="65"/>
      <c r="N182" s="65"/>
      <c r="O182" s="65"/>
      <c r="U182" s="18" t="str">
        <f>IF(L182="","",IF(L182="J",1,""))</f>
        <v/>
      </c>
    </row>
    <row r="183" spans="1:21" ht="1.5" customHeight="1">
      <c r="B183" s="309"/>
      <c r="C183" s="49"/>
      <c r="E183" s="49"/>
      <c r="G183" s="49"/>
      <c r="I183" s="49"/>
      <c r="K183" s="49"/>
    </row>
    <row r="184" spans="1:21" ht="19.5">
      <c r="B184" s="309"/>
      <c r="C184" s="48">
        <v>5</v>
      </c>
      <c r="E184" s="48">
        <v>8</v>
      </c>
      <c r="G184" s="53"/>
      <c r="I184" s="53"/>
      <c r="K184" s="53"/>
    </row>
    <row r="185" spans="1:21" ht="14.25" customHeight="1">
      <c r="C185" s="42"/>
      <c r="N185" s="54"/>
      <c r="Q185" s="55" t="e">
        <f>IF((P182*Q184+Q182)/Q184=K182+M182+N182/N184,"J","L")</f>
        <v>#DIV/0!</v>
      </c>
    </row>
    <row r="186" spans="1:21" ht="22.5">
      <c r="C186" s="42"/>
      <c r="G186" s="79" t="str">
        <f>IF(G182="","",IF(G184="","",IF(G182/G184=(B182*C184+C182)/C184,"J","L")))</f>
        <v/>
      </c>
      <c r="I186" s="79" t="e">
        <f>IF(I182/I184=E182/E184,"J","L")</f>
        <v>#DIV/0!</v>
      </c>
      <c r="K186" s="65"/>
      <c r="N186" s="54"/>
      <c r="Q186" s="55"/>
    </row>
    <row r="187" spans="1:21" s="3" customFormat="1" ht="13.5" customHeight="1">
      <c r="C187" s="72"/>
      <c r="G187" s="80"/>
      <c r="I187" s="81"/>
      <c r="K187" s="82"/>
      <c r="N187" s="82"/>
      <c r="Q187" s="83"/>
    </row>
    <row r="188" spans="1:21" ht="21.75" customHeight="1">
      <c r="C188" s="42"/>
      <c r="G188" s="79"/>
      <c r="I188" s="70"/>
      <c r="K188" s="54"/>
      <c r="N188" s="54"/>
      <c r="Q188" s="55"/>
    </row>
    <row r="189" spans="1:21" ht="13.5" customHeight="1">
      <c r="C189" s="42"/>
      <c r="I189" s="84"/>
      <c r="K189" s="54"/>
      <c r="N189" s="54"/>
      <c r="Q189" s="55"/>
    </row>
    <row r="190" spans="1:21" ht="19.5">
      <c r="A190" s="41" t="s">
        <v>77</v>
      </c>
      <c r="B190" s="309">
        <v>2</v>
      </c>
      <c r="C190" s="48">
        <v>1</v>
      </c>
      <c r="E190" s="48">
        <v>2</v>
      </c>
      <c r="G190" s="53"/>
      <c r="I190" s="53"/>
      <c r="K190" s="53"/>
      <c r="M190" s="310"/>
      <c r="N190" s="53"/>
      <c r="O190" s="63" t="str">
        <f>IF(M190="","",IF(N190="","",IF(N192="","",IF((M190*N192+N190)/N192=(B190*C192+C190)/C192*(E190/E192),"J","L"))))</f>
        <v/>
      </c>
      <c r="U190" s="18" t="str">
        <f>IF(K194="","",IF(K194="J",1,""))</f>
        <v/>
      </c>
    </row>
    <row r="191" spans="1:21" ht="1.5" customHeight="1">
      <c r="B191" s="309"/>
      <c r="C191" s="49"/>
      <c r="E191" s="49"/>
      <c r="G191" s="49"/>
      <c r="I191" s="49"/>
      <c r="K191" s="49"/>
      <c r="M191" s="310"/>
      <c r="N191" s="49"/>
    </row>
    <row r="192" spans="1:21" ht="19.5">
      <c r="B192" s="309"/>
      <c r="C192" s="48">
        <v>6</v>
      </c>
      <c r="E192" s="48">
        <v>3</v>
      </c>
      <c r="G192" s="53"/>
      <c r="I192" s="53"/>
      <c r="K192" s="53"/>
      <c r="M192" s="310"/>
      <c r="N192" s="53"/>
    </row>
    <row r="193" spans="1:21" ht="14.25" customHeight="1">
      <c r="C193" s="42"/>
      <c r="G193" s="84"/>
      <c r="N193" s="54"/>
      <c r="Q193" s="55" t="e">
        <f>IF((P190*Q192+Q190)/Q192=K190+M190+N190/N192,"J","L")</f>
        <v>#DIV/0!</v>
      </c>
    </row>
    <row r="194" spans="1:21" ht="22.5">
      <c r="C194" s="42"/>
      <c r="G194" s="79" t="str">
        <f>IF(G190="","",IF(G192="","",IF(G190/G192=(B190*C192+C190)/C192,"J","L")))</f>
        <v/>
      </c>
      <c r="I194" s="79" t="e">
        <f>IF(I190/I192=E190/E192,"J","L")</f>
        <v>#DIV/0!</v>
      </c>
      <c r="K194" s="64" t="str">
        <f>IF(K190="","",IF(K192="","",IF(K190/K192=(B190*C192+C190)/C192*(E190/E192),"J","L")))</f>
        <v/>
      </c>
      <c r="N194" s="54"/>
      <c r="Q194" s="55"/>
    </row>
    <row r="195" spans="1:21" s="3" customFormat="1" ht="13.5" customHeight="1">
      <c r="C195" s="72"/>
      <c r="G195" s="80"/>
      <c r="I195" s="81"/>
      <c r="K195" s="82"/>
      <c r="N195" s="82"/>
      <c r="Q195" s="83"/>
    </row>
    <row r="196" spans="1:21" ht="21.75" customHeight="1">
      <c r="C196" s="42"/>
      <c r="G196" s="79"/>
      <c r="I196" s="70"/>
      <c r="K196" s="54"/>
      <c r="N196" s="54"/>
      <c r="Q196" s="55"/>
    </row>
    <row r="197" spans="1:21" ht="13.5" customHeight="1">
      <c r="C197" s="42"/>
      <c r="K197" s="54"/>
      <c r="N197" s="54"/>
      <c r="Q197" s="55"/>
    </row>
    <row r="198" spans="1:21" ht="19.5">
      <c r="A198" s="41" t="s">
        <v>78</v>
      </c>
      <c r="B198" s="309">
        <v>4</v>
      </c>
      <c r="C198" s="48">
        <v>1</v>
      </c>
      <c r="E198" s="48">
        <v>3</v>
      </c>
      <c r="G198" s="53"/>
      <c r="I198" s="53"/>
      <c r="K198" s="53"/>
      <c r="M198" s="310"/>
      <c r="N198" s="53"/>
      <c r="O198" s="63" t="str">
        <f>IF(M198="","",IF(N198="","",IF(N200="","",IF((M198*N200+N198)/N200=(B198*C200+C198)/C200*(E198/E200),"J","L"))))</f>
        <v/>
      </c>
      <c r="U198" s="18" t="str">
        <f>IF(K202="","",IF(K202="J",1,""))</f>
        <v/>
      </c>
    </row>
    <row r="199" spans="1:21" ht="1.5" customHeight="1">
      <c r="B199" s="309"/>
      <c r="C199" s="49"/>
      <c r="E199" s="49"/>
      <c r="G199" s="49"/>
      <c r="I199" s="49"/>
      <c r="K199" s="49"/>
      <c r="M199" s="310"/>
      <c r="N199" s="49"/>
    </row>
    <row r="200" spans="1:21" ht="19.5">
      <c r="B200" s="309"/>
      <c r="C200" s="48">
        <v>2</v>
      </c>
      <c r="E200" s="48">
        <v>4</v>
      </c>
      <c r="G200" s="53"/>
      <c r="I200" s="53"/>
      <c r="K200" s="53"/>
      <c r="M200" s="310"/>
      <c r="N200" s="53"/>
    </row>
    <row r="201" spans="1:21" ht="14.25" customHeight="1">
      <c r="C201" s="42"/>
      <c r="N201" s="54"/>
      <c r="Q201" s="55" t="e">
        <f>IF((P198*Q200+Q198)/Q200=K198+M198+N198/N200,"J","L")</f>
        <v>#DIV/0!</v>
      </c>
    </row>
    <row r="202" spans="1:21" ht="22.5">
      <c r="C202" s="42"/>
      <c r="G202" s="79" t="str">
        <f>IF(G198="","",IF(G200="","",IF(G198/G200=(B198*C200+C198)/C200,"J","L")))</f>
        <v/>
      </c>
      <c r="I202" s="79" t="e">
        <f>IF(I198/I200=E198/E200,"J","L")</f>
        <v>#DIV/0!</v>
      </c>
      <c r="K202" s="64" t="str">
        <f>IF(K198="","",IF(K200="","",IF(K198/K200=(B198*C200+C198)/C200*(E198/E200),"J","L")))</f>
        <v/>
      </c>
      <c r="N202" s="54"/>
      <c r="Q202" s="55"/>
    </row>
    <row r="203" spans="1:21" s="3" customFormat="1" ht="13.5" customHeight="1">
      <c r="C203" s="72"/>
      <c r="G203" s="80"/>
      <c r="I203" s="81"/>
      <c r="K203" s="82"/>
      <c r="N203" s="82"/>
      <c r="Q203" s="83"/>
    </row>
    <row r="204" spans="1:21" ht="21.75" customHeight="1">
      <c r="C204" s="42"/>
      <c r="G204" s="79"/>
      <c r="I204" s="70"/>
      <c r="K204" s="54"/>
      <c r="N204" s="54"/>
      <c r="Q204" s="55"/>
    </row>
    <row r="205" spans="1:21" ht="13.5" customHeight="1">
      <c r="C205" s="42"/>
      <c r="G205" s="84"/>
      <c r="I205" s="84"/>
      <c r="K205" s="54"/>
      <c r="N205" s="54"/>
      <c r="Q205" s="55"/>
    </row>
    <row r="206" spans="1:21" ht="19.5">
      <c r="A206" s="41" t="s">
        <v>79</v>
      </c>
      <c r="B206" s="309">
        <v>4</v>
      </c>
      <c r="C206" s="48">
        <v>2</v>
      </c>
      <c r="E206" s="48">
        <v>5</v>
      </c>
      <c r="G206" s="53"/>
      <c r="I206" s="53"/>
      <c r="K206" s="53"/>
      <c r="M206" s="310"/>
      <c r="N206" s="63" t="str">
        <f>IF(M206="","",IF(M206=(B206*C208+C206)/C208*(E206/E208),"J","L"))</f>
        <v/>
      </c>
      <c r="O206" s="65" t="str">
        <f>IF(M206="","",IF(N206="","",IF(N208="","",IF((M206*N208+N206)/N208=(B206*C208+C206)/C208*(E206/E208),"J","L"))))</f>
        <v/>
      </c>
      <c r="U206" s="18" t="str">
        <f>IF(K210="","",IF(K210="J",1,""))</f>
        <v/>
      </c>
    </row>
    <row r="207" spans="1:21" ht="1.5" customHeight="1">
      <c r="B207" s="309"/>
      <c r="C207" s="49"/>
      <c r="E207" s="49"/>
      <c r="G207" s="49"/>
      <c r="I207" s="49"/>
      <c r="K207" s="49"/>
      <c r="M207" s="310"/>
      <c r="N207" s="54"/>
    </row>
    <row r="208" spans="1:21" ht="19.5">
      <c r="B208" s="309"/>
      <c r="C208" s="48">
        <v>5</v>
      </c>
      <c r="E208" s="48">
        <v>11</v>
      </c>
      <c r="G208" s="53"/>
      <c r="I208" s="53"/>
      <c r="K208" s="53"/>
      <c r="M208" s="310"/>
      <c r="N208" s="54"/>
    </row>
    <row r="209" spans="1:25" ht="14.25" customHeight="1">
      <c r="C209" s="42"/>
      <c r="G209" s="84"/>
      <c r="I209" s="84"/>
      <c r="N209" s="54"/>
      <c r="Q209" s="55" t="e">
        <f>IF((P206*Q208+Q206)/Q208=K206+M206+N206/N208,"J","L")</f>
        <v>#DIV/0!</v>
      </c>
    </row>
    <row r="210" spans="1:25" ht="22.5">
      <c r="C210" s="42"/>
      <c r="G210" s="79" t="str">
        <f>IF(G206="","",IF(G208="","",IF(G206/G208=(B206*C208+C206)/C208,"J","L")))</f>
        <v/>
      </c>
      <c r="I210" s="79" t="e">
        <f>IF(I206/I208=E206/E208,"J","L")</f>
        <v>#DIV/0!</v>
      </c>
      <c r="K210" s="64" t="str">
        <f>IF(K206="","",IF(K208="","",IF(K206/K208=(B206*C208+C206)/C208*(E206/E208),"J","L")))</f>
        <v/>
      </c>
      <c r="N210" s="54"/>
      <c r="Q210" s="55"/>
    </row>
    <row r="211" spans="1:25" s="3" customFormat="1" ht="13.5" customHeight="1">
      <c r="C211" s="72"/>
      <c r="G211" s="80"/>
      <c r="I211" s="81"/>
      <c r="K211" s="82"/>
      <c r="N211" s="82"/>
      <c r="Q211" s="83"/>
    </row>
    <row r="212" spans="1:25" ht="21.75" customHeight="1">
      <c r="C212" s="42"/>
      <c r="G212" s="79"/>
      <c r="I212" s="70"/>
      <c r="K212" s="54"/>
      <c r="N212" s="54"/>
      <c r="Q212" s="55"/>
    </row>
    <row r="213" spans="1:25" ht="13.5" customHeight="1">
      <c r="C213" s="42"/>
      <c r="G213" s="84"/>
      <c r="I213" s="84"/>
      <c r="K213" s="54"/>
      <c r="N213" s="54"/>
      <c r="Q213" s="55"/>
    </row>
    <row r="214" spans="1:25" ht="19.5">
      <c r="A214" s="41" t="s">
        <v>80</v>
      </c>
      <c r="B214" s="309">
        <v>3</v>
      </c>
      <c r="C214" s="48">
        <v>3</v>
      </c>
      <c r="E214" s="48">
        <v>4</v>
      </c>
      <c r="G214" s="53"/>
      <c r="I214" s="53"/>
      <c r="K214" s="53"/>
      <c r="M214" s="310"/>
      <c r="N214" s="63" t="str">
        <f>IF(M214="","",IF(M214=(B214*C216+C214)/C216*(E214/E216),"J","L"))</f>
        <v/>
      </c>
      <c r="O214" s="65"/>
      <c r="U214" s="18" t="str">
        <f>IF(K218="","",IF(K218="J",1,""))</f>
        <v/>
      </c>
    </row>
    <row r="215" spans="1:25" ht="1.5" customHeight="1">
      <c r="B215" s="309"/>
      <c r="C215" s="49"/>
      <c r="E215" s="49"/>
      <c r="G215" s="49"/>
      <c r="I215" s="49"/>
      <c r="K215" s="49"/>
      <c r="M215" s="310"/>
      <c r="N215" s="54"/>
    </row>
    <row r="216" spans="1:25" ht="19.5">
      <c r="B216" s="309"/>
      <c r="C216" s="48">
        <v>4</v>
      </c>
      <c r="E216" s="48">
        <v>5</v>
      </c>
      <c r="G216" s="53"/>
      <c r="I216" s="53"/>
      <c r="K216" s="53"/>
      <c r="M216" s="310"/>
      <c r="N216" s="54"/>
    </row>
    <row r="217" spans="1:25" ht="14.25" customHeight="1">
      <c r="C217" s="42"/>
      <c r="G217" s="84"/>
      <c r="I217" s="84"/>
      <c r="N217" s="54"/>
      <c r="Q217" s="55" t="e">
        <f>IF((P214*Q216+Q214)/Q216=K214+M214+N214/N216,"J","L")</f>
        <v>#DIV/0!</v>
      </c>
    </row>
    <row r="218" spans="1:25" ht="22.5">
      <c r="C218" s="42"/>
      <c r="G218" s="79" t="str">
        <f>IF(G214="","",IF(G216="","",IF(G214/G216=(B214*C216+C214)/C216,"J","L")))</f>
        <v/>
      </c>
      <c r="I218" s="79" t="e">
        <f>IF(I214/I216=E214/E216,"J","L")</f>
        <v>#DIV/0!</v>
      </c>
      <c r="K218" s="64" t="str">
        <f>IF(K214="","",IF(K216="","",IF(K214/K216=(B214*C216+C214)/C216*(E214/E216),"J","L")))</f>
        <v/>
      </c>
      <c r="N218" s="54"/>
      <c r="Q218" s="55"/>
    </row>
    <row r="219" spans="1:25" s="3" customFormat="1" ht="13.5" customHeight="1">
      <c r="C219" s="72"/>
      <c r="G219" s="80"/>
      <c r="I219" s="81"/>
      <c r="K219" s="82"/>
      <c r="N219" s="82"/>
      <c r="Q219" s="83"/>
    </row>
    <row r="221" spans="1:25" ht="30.75" customHeight="1">
      <c r="F221" s="47"/>
      <c r="K221" s="57">
        <f>SUM(U145:U214)</f>
        <v>0</v>
      </c>
      <c r="L221" s="56" t="s">
        <v>64</v>
      </c>
    </row>
    <row r="223" spans="1:25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</row>
    <row r="225" spans="1:21" ht="19.5">
      <c r="U225" s="41" t="s">
        <v>81</v>
      </c>
    </row>
    <row r="226" spans="1:21" ht="22.5">
      <c r="C226" s="42"/>
    </row>
    <row r="227" spans="1:21" ht="24.75">
      <c r="A227" s="292" t="s">
        <v>230</v>
      </c>
      <c r="C227" s="42"/>
    </row>
    <row r="228" spans="1:21" ht="22.5">
      <c r="C228" s="42"/>
    </row>
    <row r="229" spans="1:21" ht="17.25" customHeight="1">
      <c r="C229" s="42"/>
      <c r="H229" s="291"/>
      <c r="J229" s="291">
        <v>3</v>
      </c>
    </row>
    <row r="230" spans="1:21" ht="19.5">
      <c r="B230" s="309">
        <v>2</v>
      </c>
      <c r="C230" s="283">
        <v>1</v>
      </c>
      <c r="E230" s="309">
        <v>2</v>
      </c>
      <c r="F230" s="283">
        <v>1</v>
      </c>
      <c r="H230" s="290">
        <v>7</v>
      </c>
      <c r="J230" s="290">
        <v>9</v>
      </c>
      <c r="L230" s="290">
        <v>21</v>
      </c>
      <c r="M230" s="54" t="str">
        <f>IF(K230="","",IF(L230="","",IF(L232="","",IF(#REF!+G230/G232=K230+L230/L232,"J","L"))))</f>
        <v/>
      </c>
      <c r="N230" s="312">
        <v>5</v>
      </c>
      <c r="O230" s="290">
        <v>1</v>
      </c>
      <c r="P230" s="63" t="str">
        <f>IF(N230="","",IF(O230="","",IF(O232="","",IF((N230*O232+O230)/O232=(B230*C232+C230)/C232*((E230*F232+F230)/F232),"J","L"))))</f>
        <v>J</v>
      </c>
    </row>
    <row r="231" spans="1:21" ht="3" customHeight="1">
      <c r="B231" s="309"/>
      <c r="C231" s="49"/>
      <c r="E231" s="309"/>
      <c r="F231" s="49"/>
      <c r="H231" s="49"/>
      <c r="J231" s="49"/>
      <c r="L231" s="49"/>
      <c r="N231" s="312"/>
      <c r="O231" s="49"/>
    </row>
    <row r="232" spans="1:21" ht="19.5">
      <c r="B232" s="309"/>
      <c r="C232" s="283">
        <v>3</v>
      </c>
      <c r="E232" s="309"/>
      <c r="F232" s="283">
        <v>4</v>
      </c>
      <c r="H232" s="290">
        <v>3</v>
      </c>
      <c r="J232" s="290">
        <v>4</v>
      </c>
      <c r="L232" s="290">
        <v>4</v>
      </c>
      <c r="N232" s="312"/>
      <c r="O232" s="290">
        <v>4</v>
      </c>
    </row>
    <row r="233" spans="1:21" ht="17.25" customHeight="1">
      <c r="C233" s="42"/>
      <c r="H233" s="291">
        <v>1</v>
      </c>
      <c r="J233" s="291"/>
      <c r="L233" s="54" t="e">
        <f>IF(L230="","",IF(L230=#REF!,"J","L"))</f>
        <v>#REF!</v>
      </c>
      <c r="M233" s="54" t="e">
        <f>IF(M230/M232=(F230+I230)/I232,"J","L")</f>
        <v>#VALUE!</v>
      </c>
      <c r="N233" s="54"/>
    </row>
    <row r="234" spans="1:21" ht="22.5">
      <c r="C234" s="42"/>
      <c r="G234" s="54"/>
      <c r="H234" s="79" t="str">
        <f>IF(H230="","",IF(H232="","",IF(H230/H232=(B230*C232+C230)/C232,"J","L")))</f>
        <v>J</v>
      </c>
      <c r="I234" s="54"/>
      <c r="J234" s="79" t="str">
        <f>IF(J230="","",IF(J232="","",IF(J230/J232=(E230*F232+F230)/F232,"J","L")))</f>
        <v>J</v>
      </c>
      <c r="K234" s="54"/>
      <c r="L234" s="79" t="str">
        <f>IF(L230/L232=(B230*C232+C230)/C232*(E230*F232+F230)/F232,"J","L")</f>
        <v>J</v>
      </c>
      <c r="N234" s="54"/>
    </row>
    <row r="235" spans="1:21" ht="15" customHeight="1">
      <c r="A235" s="3"/>
      <c r="B235" s="3"/>
      <c r="C235" s="72"/>
      <c r="D235" s="3"/>
      <c r="E235" s="3"/>
      <c r="F235" s="3"/>
      <c r="G235" s="82"/>
      <c r="H235" s="80"/>
      <c r="I235" s="82"/>
      <c r="J235" s="80"/>
      <c r="K235" s="82"/>
      <c r="L235" s="3"/>
      <c r="M235" s="3"/>
      <c r="N235" s="82"/>
      <c r="O235" s="3"/>
      <c r="P235" s="3"/>
      <c r="Q235" s="3"/>
      <c r="R235" s="3"/>
      <c r="S235" s="3"/>
      <c r="T235" s="3"/>
      <c r="U235" s="3"/>
    </row>
    <row r="236" spans="1:21" ht="22.5">
      <c r="C236" s="42"/>
    </row>
    <row r="237" spans="1:21" ht="11.25" customHeight="1">
      <c r="C237" s="42"/>
      <c r="H237" s="84"/>
      <c r="J237" s="84"/>
    </row>
    <row r="238" spans="1:21" ht="19.5">
      <c r="A238" s="41" t="s">
        <v>70</v>
      </c>
      <c r="B238" s="309">
        <v>1</v>
      </c>
      <c r="C238" s="48">
        <v>1</v>
      </c>
      <c r="E238" s="309">
        <v>1</v>
      </c>
      <c r="F238" s="48">
        <v>1</v>
      </c>
      <c r="H238" s="53"/>
      <c r="J238" s="53"/>
      <c r="L238" s="53"/>
      <c r="M238" s="54" t="str">
        <f>IF(K238="","",IF(L238="","",IF(L240="","",IF(#REF!+G238/G240=K238+L238/L240,"J","L"))))</f>
        <v/>
      </c>
      <c r="N238" s="310"/>
      <c r="O238" s="63" t="str">
        <f>IF(N238="","",IF(N238=(B238*C240+C238)/C240*(E238*F240+F238)/F240,"J","L"))</f>
        <v/>
      </c>
      <c r="U238" s="18" t="str">
        <f>IF(O238="","",IF(O238="J",1,""))</f>
        <v/>
      </c>
    </row>
    <row r="239" spans="1:21" ht="1.5" customHeight="1">
      <c r="B239" s="309"/>
      <c r="C239" s="49"/>
      <c r="E239" s="309"/>
      <c r="F239" s="49"/>
      <c r="H239" s="49"/>
      <c r="J239" s="49"/>
      <c r="L239" s="49"/>
      <c r="N239" s="310"/>
      <c r="O239" s="54"/>
    </row>
    <row r="240" spans="1:21" ht="19.5">
      <c r="B240" s="309"/>
      <c r="C240" s="48">
        <v>2</v>
      </c>
      <c r="E240" s="309"/>
      <c r="F240" s="48">
        <v>3</v>
      </c>
      <c r="H240" s="53"/>
      <c r="J240" s="53"/>
      <c r="L240" s="53"/>
      <c r="N240" s="310"/>
      <c r="O240" s="54"/>
    </row>
    <row r="241" spans="1:21" ht="15" customHeight="1">
      <c r="C241" s="42"/>
      <c r="H241" s="84"/>
      <c r="J241" s="84"/>
      <c r="L241" s="54" t="str">
        <f>IF(L238="","",IF(L238=#REF!,"J","L"))</f>
        <v/>
      </c>
      <c r="M241" s="54" t="e">
        <f>IF(M238/M240=(F238+I238)/I240,"J","L")</f>
        <v>#VALUE!</v>
      </c>
      <c r="N241" s="54"/>
    </row>
    <row r="242" spans="1:21" ht="22.5">
      <c r="C242" s="42"/>
      <c r="G242" s="54"/>
      <c r="H242" s="79" t="str">
        <f>IF(H238="","",IF(H240="","",IF(H238/H240=(B238*C240+C238)/C240,"J","L")))</f>
        <v/>
      </c>
      <c r="I242" s="54"/>
      <c r="J242" s="79" t="str">
        <f>IF(J238="","",IF(J240="","",IF(J238/J240=(E238*F240+F238)/F240,"J","L")))</f>
        <v/>
      </c>
      <c r="K242" s="54"/>
      <c r="L242" s="79" t="e">
        <f>IF(L238/L240=(B238*C240+C238)/C240*(E238*F240+F238)/F240,"J","L")</f>
        <v>#DIV/0!</v>
      </c>
      <c r="N242" s="54"/>
      <c r="Q242" s="55"/>
    </row>
    <row r="243" spans="1:21" s="3" customFormat="1" ht="18.75" customHeight="1">
      <c r="C243" s="72"/>
      <c r="G243" s="82"/>
      <c r="H243" s="80"/>
      <c r="I243" s="82"/>
      <c r="J243" s="80"/>
      <c r="K243" s="82"/>
      <c r="N243" s="82"/>
      <c r="Q243" s="83"/>
    </row>
    <row r="244" spans="1:21" ht="11.25" customHeight="1">
      <c r="C244" s="42"/>
      <c r="H244" s="84"/>
      <c r="J244" s="84"/>
    </row>
    <row r="245" spans="1:21" ht="19.5">
      <c r="A245" s="41" t="s">
        <v>71</v>
      </c>
      <c r="B245" s="309">
        <v>2</v>
      </c>
      <c r="C245" s="48">
        <v>2</v>
      </c>
      <c r="E245" s="309">
        <v>1</v>
      </c>
      <c r="F245" s="48">
        <v>1</v>
      </c>
      <c r="H245" s="53"/>
      <c r="J245" s="53"/>
      <c r="L245" s="53"/>
      <c r="M245" s="54" t="str">
        <f>IF(K245="","",IF(L245="","",IF(L247="","",IF(#REF!+G245/G247=K245+L245/L247,"J","L"))))</f>
        <v/>
      </c>
      <c r="N245" s="310"/>
      <c r="O245" s="63" t="str">
        <f>IF(N245="","",IF(N245=(B245*C247+C245)/C247*(E245*F247+F245)/F247,"J","L"))</f>
        <v/>
      </c>
      <c r="U245" s="18" t="str">
        <f>IF(O245="","",IF(O245="J",1,""))</f>
        <v/>
      </c>
    </row>
    <row r="246" spans="1:21" ht="1.5" customHeight="1">
      <c r="B246" s="309"/>
      <c r="C246" s="49"/>
      <c r="E246" s="309"/>
      <c r="F246" s="49"/>
      <c r="H246" s="49"/>
      <c r="J246" s="49"/>
      <c r="L246" s="49"/>
      <c r="N246" s="310"/>
      <c r="O246" s="54"/>
    </row>
    <row r="247" spans="1:21" ht="19.5">
      <c r="B247" s="309"/>
      <c r="C247" s="48">
        <v>3</v>
      </c>
      <c r="E247" s="309"/>
      <c r="F247" s="48">
        <v>2</v>
      </c>
      <c r="H247" s="53"/>
      <c r="J247" s="53"/>
      <c r="L247" s="53"/>
      <c r="N247" s="310"/>
      <c r="O247" s="54"/>
    </row>
    <row r="248" spans="1:21" ht="15" customHeight="1">
      <c r="C248" s="42"/>
      <c r="H248" s="84"/>
      <c r="J248" s="84"/>
      <c r="L248" s="54" t="str">
        <f>IF(L245="","",IF(L245=#REF!,"J","L"))</f>
        <v/>
      </c>
      <c r="M248" s="54" t="e">
        <f>IF(M245/M247=(F245+I245)/I247,"J","L")</f>
        <v>#VALUE!</v>
      </c>
      <c r="N248" s="54"/>
    </row>
    <row r="249" spans="1:21" ht="22.5">
      <c r="C249" s="42"/>
      <c r="G249" s="54"/>
      <c r="H249" s="79" t="str">
        <f>IF(H245="","",IF(H247="","",IF(H245/H247=(B245*C247+C245)/C247,"J","L")))</f>
        <v/>
      </c>
      <c r="I249" s="54"/>
      <c r="J249" s="79" t="str">
        <f>IF(J245="","",IF(J247="","",IF(J245/J247=(E245*F247+F245)/F247,"J","L")))</f>
        <v/>
      </c>
      <c r="K249" s="54"/>
      <c r="L249" s="79" t="e">
        <f>IF(L245/L247=(B245*C247+C245)/C247*(E245*F247+F245)/F247,"J","L")</f>
        <v>#DIV/0!</v>
      </c>
      <c r="N249" s="54"/>
      <c r="Q249" s="55"/>
    </row>
    <row r="250" spans="1:21" s="3" customFormat="1" ht="15" customHeight="1">
      <c r="C250" s="72"/>
      <c r="G250" s="82"/>
      <c r="H250" s="80"/>
      <c r="I250" s="82"/>
      <c r="J250" s="80"/>
      <c r="K250" s="82"/>
      <c r="N250" s="82"/>
      <c r="Q250" s="83"/>
    </row>
    <row r="251" spans="1:21" ht="11.25" customHeight="1">
      <c r="C251" s="42"/>
      <c r="H251" s="84"/>
      <c r="J251" s="84"/>
    </row>
    <row r="252" spans="1:21" ht="19.5">
      <c r="A252" s="41" t="s">
        <v>72</v>
      </c>
      <c r="B252" s="309">
        <v>3</v>
      </c>
      <c r="C252" s="48">
        <v>1</v>
      </c>
      <c r="E252" s="309">
        <v>2</v>
      </c>
      <c r="F252" s="48">
        <v>1</v>
      </c>
      <c r="H252" s="53"/>
      <c r="J252" s="53"/>
      <c r="L252" s="53"/>
      <c r="M252" s="54" t="str">
        <f>IF(K252="","",IF(L252="","",IF(L254="","",IF(#REF!+G252/G254=K252+L252/L254,"J","L"))))</f>
        <v/>
      </c>
      <c r="N252" s="310"/>
      <c r="O252" s="63" t="str">
        <f>IF(N252="","",IF(N252=(B252*C254+C252)/C254*(E252*F254+F252)/F254,"J","L"))</f>
        <v/>
      </c>
      <c r="U252" s="18" t="str">
        <f>IF(O252="","",IF(O252="J",1,""))</f>
        <v/>
      </c>
    </row>
    <row r="253" spans="1:21" ht="1.5" customHeight="1">
      <c r="B253" s="309"/>
      <c r="C253" s="49"/>
      <c r="E253" s="309"/>
      <c r="F253" s="49"/>
      <c r="H253" s="49"/>
      <c r="J253" s="49"/>
      <c r="L253" s="49"/>
      <c r="N253" s="310"/>
      <c r="O253" s="54"/>
    </row>
    <row r="254" spans="1:21" ht="19.5">
      <c r="B254" s="309"/>
      <c r="C254" s="48">
        <v>5</v>
      </c>
      <c r="E254" s="309"/>
      <c r="F254" s="48">
        <v>2</v>
      </c>
      <c r="H254" s="53"/>
      <c r="J254" s="53"/>
      <c r="L254" s="53"/>
      <c r="N254" s="310"/>
      <c r="O254" s="54"/>
    </row>
    <row r="255" spans="1:21" ht="15" customHeight="1">
      <c r="C255" s="42"/>
      <c r="H255" s="84"/>
      <c r="J255" s="84"/>
      <c r="L255" s="54" t="str">
        <f>IF(L252="","",IF(L252=#REF!,"J","L"))</f>
        <v/>
      </c>
      <c r="M255" s="54" t="e">
        <f>IF(M252/M254=(F252+I252)/I254,"J","L")</f>
        <v>#VALUE!</v>
      </c>
      <c r="N255" s="54"/>
    </row>
    <row r="256" spans="1:21" ht="22.5">
      <c r="C256" s="42"/>
      <c r="G256" s="54"/>
      <c r="H256" s="79" t="str">
        <f>IF(H252="","",IF(H254="","",IF(H252/H254=(B252*C254+C252)/C254,"J","L")))</f>
        <v/>
      </c>
      <c r="I256" s="54"/>
      <c r="J256" s="79" t="str">
        <f>IF(J252="","",IF(J254="","",IF(J252/J254=(E252*F254+F252)/F254,"J","L")))</f>
        <v/>
      </c>
      <c r="K256" s="54"/>
      <c r="L256" s="79" t="e">
        <f>IF(L252/L254=(B252*C254+C252)/C254*(E252*F254+F252)/F254,"J","L")</f>
        <v>#DIV/0!</v>
      </c>
      <c r="N256" s="54"/>
      <c r="Q256" s="55"/>
    </row>
    <row r="257" spans="1:21" s="3" customFormat="1" ht="18.75" customHeight="1">
      <c r="C257" s="72"/>
      <c r="G257" s="82"/>
      <c r="H257" s="80"/>
      <c r="I257" s="82"/>
      <c r="J257" s="80"/>
      <c r="K257" s="82"/>
      <c r="N257" s="82"/>
      <c r="Q257" s="83"/>
    </row>
    <row r="258" spans="1:21" ht="11.25" customHeight="1">
      <c r="C258" s="42"/>
      <c r="J258" s="84"/>
    </row>
    <row r="259" spans="1:21" ht="19.5">
      <c r="A259" s="41" t="s">
        <v>73</v>
      </c>
      <c r="B259" s="309">
        <v>4</v>
      </c>
      <c r="C259" s="48">
        <v>1</v>
      </c>
      <c r="E259" s="309">
        <v>1</v>
      </c>
      <c r="F259" s="48">
        <v>1</v>
      </c>
      <c r="H259" s="53"/>
      <c r="J259" s="53"/>
      <c r="L259" s="53"/>
      <c r="M259" s="54" t="str">
        <f>IF(K259="","",IF(L259="","",IF(L261="","",IF(#REF!+G259/G261=K259+L259/L261,"J","L"))))</f>
        <v/>
      </c>
      <c r="N259" s="310"/>
      <c r="O259" s="53"/>
      <c r="P259" s="63" t="str">
        <f>IF(N259="","",IF(O259="","",IF(O261="","",IF((N259*O261+O259)/O261=(B259*C261+C259)/C261*((E259*F261+F259)/F261),"J","L"))))</f>
        <v/>
      </c>
      <c r="U259" s="18" t="str">
        <f>IF(P259="","",IF(P259="J",1,""))</f>
        <v/>
      </c>
    </row>
    <row r="260" spans="1:21" ht="1.5" customHeight="1">
      <c r="B260" s="309"/>
      <c r="C260" s="49"/>
      <c r="E260" s="309"/>
      <c r="F260" s="49"/>
      <c r="H260" s="49"/>
      <c r="J260" s="49"/>
      <c r="L260" s="49"/>
      <c r="N260" s="310"/>
      <c r="O260" s="49"/>
    </row>
    <row r="261" spans="1:21" ht="19.5">
      <c r="B261" s="309"/>
      <c r="C261" s="48">
        <v>2</v>
      </c>
      <c r="E261" s="309"/>
      <c r="F261" s="48">
        <v>5</v>
      </c>
      <c r="H261" s="53"/>
      <c r="J261" s="53"/>
      <c r="L261" s="53"/>
      <c r="N261" s="310"/>
      <c r="O261" s="53"/>
    </row>
    <row r="262" spans="1:21" ht="15" customHeight="1">
      <c r="C262" s="42"/>
      <c r="H262" s="84"/>
      <c r="L262" s="54" t="str">
        <f>IF(L259="","",IF(L259=#REF!,"J","L"))</f>
        <v/>
      </c>
      <c r="M262" s="54" t="e">
        <f>IF(M259/M261=(F259+I259)/I261,"J","L")</f>
        <v>#VALUE!</v>
      </c>
      <c r="N262" s="54"/>
    </row>
    <row r="263" spans="1:21" ht="22.5">
      <c r="C263" s="42"/>
      <c r="G263" s="54"/>
      <c r="H263" s="79" t="str">
        <f>IF(H259="","",IF(H261="","",IF(H259/H261=(B259*C261+C259)/C261,"J","L")))</f>
        <v/>
      </c>
      <c r="I263" s="54"/>
      <c r="J263" s="79" t="str">
        <f>IF(J259="","",IF(J261="","",IF(J259/J261=(E259*F261+F259)/F261,"J","L")))</f>
        <v/>
      </c>
      <c r="K263" s="54"/>
      <c r="L263" s="79" t="e">
        <f>IF(L259/L261=(B259*C261+C259)/C261*(E259*F261+F259)/F261,"J","L")</f>
        <v>#DIV/0!</v>
      </c>
      <c r="N263" s="54"/>
      <c r="Q263" s="55"/>
    </row>
    <row r="264" spans="1:21" s="3" customFormat="1" ht="16.5" customHeight="1">
      <c r="C264" s="72"/>
      <c r="G264" s="82"/>
      <c r="H264" s="80"/>
      <c r="I264" s="82"/>
      <c r="J264" s="80"/>
      <c r="K264" s="82"/>
      <c r="N264" s="82"/>
      <c r="Q264" s="83"/>
    </row>
    <row r="265" spans="1:21" ht="11.25" customHeight="1">
      <c r="C265" s="42"/>
      <c r="H265" s="84"/>
    </row>
    <row r="266" spans="1:21" ht="19.5">
      <c r="A266" s="41" t="s">
        <v>74</v>
      </c>
      <c r="B266" s="309">
        <v>1</v>
      </c>
      <c r="C266" s="48">
        <v>4</v>
      </c>
      <c r="E266" s="309">
        <v>2</v>
      </c>
      <c r="F266" s="48">
        <v>2</v>
      </c>
      <c r="H266" s="53"/>
      <c r="J266" s="53"/>
      <c r="L266" s="53"/>
      <c r="M266" s="54" t="str">
        <f>IF(K266="","",IF(L266="","",IF(L268="","",IF(#REF!+G266/G268=K266+L266/L268,"J","L"))))</f>
        <v/>
      </c>
      <c r="N266" s="310"/>
      <c r="O266" s="53"/>
      <c r="P266" s="63" t="str">
        <f>IF(N266="","",IF(O266="","",IF(O268="","",IF((N266*O268+O266)/O268=(B266*C268+C266)/C268*((E266*F268+F266)/F268),"J","L"))))</f>
        <v/>
      </c>
      <c r="U266" s="18" t="str">
        <f>IF(P266="","",IF(P266="J",1,""))</f>
        <v/>
      </c>
    </row>
    <row r="267" spans="1:21" ht="1.5" customHeight="1">
      <c r="B267" s="309"/>
      <c r="C267" s="49"/>
      <c r="E267" s="309"/>
      <c r="F267" s="49"/>
      <c r="H267" s="49"/>
      <c r="J267" s="49"/>
      <c r="L267" s="49"/>
      <c r="N267" s="310"/>
      <c r="O267" s="49"/>
    </row>
    <row r="268" spans="1:21" ht="19.5">
      <c r="B268" s="309"/>
      <c r="C268" s="48">
        <v>5</v>
      </c>
      <c r="E268" s="309"/>
      <c r="F268" s="48">
        <v>3</v>
      </c>
      <c r="H268" s="53"/>
      <c r="J268" s="53"/>
      <c r="L268" s="53"/>
      <c r="N268" s="310"/>
      <c r="O268" s="53"/>
    </row>
    <row r="269" spans="1:21" ht="15" customHeight="1">
      <c r="C269" s="42"/>
      <c r="J269" s="84"/>
      <c r="L269" s="54" t="str">
        <f>IF(L266="","",IF(L266=#REF!,"J","L"))</f>
        <v/>
      </c>
      <c r="M269" s="54" t="e">
        <f>IF(M266/M268=(F266+I266)/I268,"J","L")</f>
        <v>#VALUE!</v>
      </c>
      <c r="N269" s="54"/>
    </row>
    <row r="270" spans="1:21" ht="22.5">
      <c r="C270" s="42"/>
      <c r="G270" s="54"/>
      <c r="H270" s="79" t="str">
        <f>IF(H266="","",IF(H268="","",IF(H266/H268=(B266*C268+C266)/C268,"J","L")))</f>
        <v/>
      </c>
      <c r="I270" s="54"/>
      <c r="J270" s="79" t="str">
        <f>IF(J266="","",IF(J268="","",IF(J266/J268=(E266*F268+F266)/F268,"J","L")))</f>
        <v/>
      </c>
      <c r="K270" s="54"/>
      <c r="L270" s="79" t="e">
        <f>IF(L266/L268=(B266*C268+C266)/C268*(E266*F268+F266)/F268,"J","L")</f>
        <v>#DIV/0!</v>
      </c>
      <c r="N270" s="54"/>
      <c r="Q270" s="55"/>
    </row>
    <row r="271" spans="1:21" s="3" customFormat="1" ht="12" customHeight="1">
      <c r="C271" s="72"/>
      <c r="G271" s="82"/>
      <c r="H271" s="80"/>
      <c r="I271" s="82"/>
      <c r="J271" s="80"/>
      <c r="K271" s="82"/>
      <c r="N271" s="82"/>
      <c r="Q271" s="83"/>
    </row>
    <row r="272" spans="1:21" s="60" customFormat="1"/>
    <row r="274" spans="1:25" ht="30.75" customHeight="1">
      <c r="F274" s="47"/>
      <c r="K274" s="57">
        <f>SUM(U238:U272)</f>
        <v>0</v>
      </c>
      <c r="L274" s="56" t="s">
        <v>82</v>
      </c>
    </row>
    <row r="276" spans="1:25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</row>
  </sheetData>
  <sheetProtection password="C613" sheet="1" objects="1" scenarios="1"/>
  <mergeCells count="49">
    <mergeCell ref="D91:D93"/>
    <mergeCell ref="H91:H93"/>
    <mergeCell ref="B139:B141"/>
    <mergeCell ref="M139:M141"/>
    <mergeCell ref="D124:D126"/>
    <mergeCell ref="H97:H99"/>
    <mergeCell ref="D103:D105"/>
    <mergeCell ref="H103:H105"/>
    <mergeCell ref="D109:D111"/>
    <mergeCell ref="H109:H111"/>
    <mergeCell ref="D97:D99"/>
    <mergeCell ref="N266:N268"/>
    <mergeCell ref="E266:E268"/>
    <mergeCell ref="B266:B268"/>
    <mergeCell ref="B238:B240"/>
    <mergeCell ref="E238:E240"/>
    <mergeCell ref="N259:N261"/>
    <mergeCell ref="B259:B261"/>
    <mergeCell ref="E259:E261"/>
    <mergeCell ref="B252:B254"/>
    <mergeCell ref="E252:E254"/>
    <mergeCell ref="N252:N254"/>
    <mergeCell ref="B182:B184"/>
    <mergeCell ref="M152:M154"/>
    <mergeCell ref="B190:B192"/>
    <mergeCell ref="M190:M192"/>
    <mergeCell ref="M198:M200"/>
    <mergeCell ref="B174:B176"/>
    <mergeCell ref="M174:M176"/>
    <mergeCell ref="B152:B154"/>
    <mergeCell ref="B167:B169"/>
    <mergeCell ref="B245:B247"/>
    <mergeCell ref="E245:E247"/>
    <mergeCell ref="N245:N247"/>
    <mergeCell ref="B198:B200"/>
    <mergeCell ref="B206:B208"/>
    <mergeCell ref="N230:N232"/>
    <mergeCell ref="M206:M208"/>
    <mergeCell ref="B214:B216"/>
    <mergeCell ref="M214:M216"/>
    <mergeCell ref="N238:N240"/>
    <mergeCell ref="B230:B232"/>
    <mergeCell ref="E230:E232"/>
    <mergeCell ref="B145:B147"/>
    <mergeCell ref="M160:M162"/>
    <mergeCell ref="B160:B162"/>
    <mergeCell ref="H116:H118"/>
    <mergeCell ref="D116:D118"/>
    <mergeCell ref="H124:H126"/>
  </mergeCells>
  <phoneticPr fontId="0" type="noConversion"/>
  <hyperlinks>
    <hyperlink ref="B8:I8" location="F15" display="α) ΚΛΑΣΜΑ Χ ΚΛΑΣΜΑ"/>
    <hyperlink ref="B9:I9" location="F88" display="β) ΚΛΑΣΜΑ Χ ΑΚΕΡΑΙΟ"/>
    <hyperlink ref="B10:I10" location="G129" display="γ) ΚΛΑΣΜΑ Χ ΜΕΙΚΤΟ"/>
    <hyperlink ref="B11:I11" location="H213" display="δ) ΜΕΙΚΤΟ Χ ΜΕΙΚΤΟ"/>
  </hyperlinks>
  <pageMargins left="0.75" right="0.75" top="1" bottom="1" header="0.5" footer="0.5"/>
  <pageSetup paperSize="9" orientation="portrait" horizontalDpi="0" verticalDpi="0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X140"/>
  <sheetViews>
    <sheetView workbookViewId="0"/>
  </sheetViews>
  <sheetFormatPr defaultRowHeight="19.5"/>
  <cols>
    <col min="1" max="1" width="2.375" style="162" customWidth="1"/>
    <col min="2" max="7" width="4.625" style="162" customWidth="1"/>
    <col min="8" max="8" width="4.5" style="162" customWidth="1"/>
    <col min="9" max="9" width="3.75" style="162" customWidth="1"/>
    <col min="10" max="10" width="4.25" style="162" customWidth="1"/>
    <col min="11" max="19" width="4.625" style="162" customWidth="1"/>
    <col min="20" max="20" width="3.5" style="162" customWidth="1"/>
    <col min="21" max="22" width="4.875" style="162" customWidth="1"/>
    <col min="23" max="16384" width="9" style="162"/>
  </cols>
  <sheetData>
    <row r="1" spans="1:24" s="159" customFormat="1" ht="64.5" customHeight="1">
      <c r="A1" s="158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</row>
    <row r="2" spans="1:24" s="163" customFormat="1">
      <c r="A2" s="163" t="s">
        <v>190</v>
      </c>
    </row>
    <row r="3" spans="1:24" s="163" customFormat="1">
      <c r="A3" s="163" t="s">
        <v>191</v>
      </c>
    </row>
    <row r="4" spans="1:24" s="163" customFormat="1">
      <c r="A4" s="163" t="s">
        <v>192</v>
      </c>
    </row>
    <row r="5" spans="1:24" s="163" customFormat="1">
      <c r="A5" s="163" t="s">
        <v>193</v>
      </c>
    </row>
    <row r="6" spans="1:24" s="163" customFormat="1" ht="21" customHeight="1">
      <c r="A6" s="197" t="s">
        <v>202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</row>
    <row r="7" spans="1:24" s="163" customFormat="1">
      <c r="A7" s="163" t="s">
        <v>203</v>
      </c>
    </row>
    <row r="8" spans="1:24" s="163" customFormat="1"/>
    <row r="9" spans="1:24" s="163" customFormat="1">
      <c r="A9" s="163" t="s">
        <v>195</v>
      </c>
    </row>
    <row r="10" spans="1:24" s="163" customFormat="1"/>
    <row r="11" spans="1:24" s="163" customFormat="1">
      <c r="A11" s="163" t="s">
        <v>200</v>
      </c>
    </row>
    <row r="12" spans="1:24" s="163" customFormat="1">
      <c r="A12" s="163" t="s">
        <v>201</v>
      </c>
    </row>
    <row r="13" spans="1:24" s="163" customFormat="1" ht="21" customHeight="1" thickBot="1">
      <c r="A13" s="176" t="s">
        <v>4</v>
      </c>
    </row>
    <row r="14" spans="1:24" s="163" customFormat="1" ht="43.5" customHeight="1" thickTop="1">
      <c r="B14" s="182"/>
      <c r="C14" s="166"/>
      <c r="D14" s="180"/>
      <c r="E14" s="174"/>
      <c r="F14" s="173"/>
      <c r="L14" s="182"/>
      <c r="M14" s="167"/>
      <c r="S14" s="184"/>
    </row>
    <row r="15" spans="1:24" s="163" customFormat="1" ht="43.5" customHeight="1" thickBot="1">
      <c r="B15" s="183"/>
      <c r="C15" s="169"/>
      <c r="D15" s="181"/>
      <c r="E15" s="175"/>
      <c r="F15" s="173"/>
      <c r="L15" s="183"/>
      <c r="M15" s="170"/>
      <c r="S15" s="185"/>
    </row>
    <row r="16" spans="1:24" s="163" customFormat="1" ht="21" customHeight="1" thickTop="1"/>
    <row r="17" spans="1:24" s="163" customFormat="1" ht="21" customHeight="1">
      <c r="A17" s="163" t="s">
        <v>196</v>
      </c>
    </row>
    <row r="18" spans="1:24" s="163" customFormat="1" ht="26.25" customHeight="1">
      <c r="A18" s="163" t="s">
        <v>198</v>
      </c>
    </row>
    <row r="19" spans="1:24" s="163" customFormat="1" ht="30" customHeight="1">
      <c r="A19" s="163" t="s">
        <v>11</v>
      </c>
    </row>
    <row r="20" spans="1:24" s="163" customFormat="1" ht="30" customHeight="1">
      <c r="A20" s="163" t="s">
        <v>199</v>
      </c>
    </row>
    <row r="21" spans="1:24" s="163" customFormat="1" ht="14.25" customHeight="1"/>
    <row r="22" spans="1:24" s="163" customFormat="1" ht="23.25" customHeight="1" thickBot="1">
      <c r="G22" s="50">
        <v>1</v>
      </c>
      <c r="H22" s="41"/>
      <c r="I22" s="50">
        <v>1</v>
      </c>
      <c r="J22" s="159"/>
      <c r="K22" s="157">
        <v>1</v>
      </c>
      <c r="L22" s="54" t="str">
        <f>IF(K22="","",IF(K23="","",IF(K22/K23=(G22*I22)/(G23*I23),"J","L")))</f>
        <v>J</v>
      </c>
    </row>
    <row r="23" spans="1:24" s="163" customFormat="1" ht="23.25" customHeight="1" thickTop="1">
      <c r="G23" s="160">
        <v>2</v>
      </c>
      <c r="H23" s="41"/>
      <c r="I23" s="160">
        <v>2</v>
      </c>
      <c r="J23" s="159"/>
      <c r="K23" s="161">
        <v>4</v>
      </c>
      <c r="L23" s="159"/>
    </row>
    <row r="24" spans="1:24" s="163" customFormat="1" ht="21" customHeight="1"/>
    <row r="25" spans="1:24" s="163" customFormat="1" ht="21" customHeight="1">
      <c r="A25" s="197" t="s">
        <v>3</v>
      </c>
      <c r="B25" s="198"/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</row>
    <row r="26" spans="1:24" s="163" customFormat="1" ht="21" customHeight="1"/>
    <row r="27" spans="1:24" s="163" customFormat="1">
      <c r="A27" s="163" t="s">
        <v>0</v>
      </c>
    </row>
    <row r="28" spans="1:24" s="163" customFormat="1"/>
    <row r="29" spans="1:24" s="163" customFormat="1">
      <c r="A29" s="163" t="s">
        <v>1</v>
      </c>
    </row>
    <row r="30" spans="1:24" s="163" customFormat="1"/>
    <row r="31" spans="1:24" s="163" customFormat="1">
      <c r="A31" s="163" t="s">
        <v>200</v>
      </c>
    </row>
    <row r="32" spans="1:24" s="163" customFormat="1">
      <c r="A32" s="163" t="s">
        <v>201</v>
      </c>
    </row>
    <row r="33" spans="1:24" s="163" customFormat="1" ht="21" customHeight="1" thickBot="1">
      <c r="A33" s="176" t="s">
        <v>2</v>
      </c>
    </row>
    <row r="34" spans="1:24" s="163" customFormat="1" ht="43.5" customHeight="1" thickTop="1" thickBot="1">
      <c r="B34" s="165"/>
      <c r="C34" s="174"/>
      <c r="D34" s="178"/>
      <c r="E34" s="173"/>
      <c r="F34" s="177"/>
      <c r="L34" s="179"/>
      <c r="R34" s="184"/>
    </row>
    <row r="35" spans="1:24" s="163" customFormat="1" ht="43.5" customHeight="1" thickTop="1" thickBot="1">
      <c r="B35" s="183"/>
      <c r="C35" s="195"/>
      <c r="D35" s="196"/>
      <c r="E35" s="173"/>
      <c r="F35" s="177"/>
      <c r="L35" s="185"/>
      <c r="R35" s="164"/>
    </row>
    <row r="36" spans="1:24" s="163" customFormat="1" ht="21" customHeight="1" thickTop="1"/>
    <row r="37" spans="1:24" s="163" customFormat="1" ht="21" customHeight="1">
      <c r="A37" s="163" t="s">
        <v>196</v>
      </c>
    </row>
    <row r="38" spans="1:24" s="163" customFormat="1" ht="26.25" customHeight="1">
      <c r="A38" s="163" t="s">
        <v>198</v>
      </c>
    </row>
    <row r="39" spans="1:24" s="163" customFormat="1" ht="30" customHeight="1">
      <c r="A39" s="163" t="s">
        <v>197</v>
      </c>
    </row>
    <row r="40" spans="1:24" s="163" customFormat="1" ht="30" customHeight="1">
      <c r="A40" s="163" t="s">
        <v>199</v>
      </c>
    </row>
    <row r="41" spans="1:24" s="163" customFormat="1" ht="14.25" customHeight="1"/>
    <row r="42" spans="1:24" s="163" customFormat="1" ht="23.25" customHeight="1" thickBot="1">
      <c r="G42" s="50">
        <v>1</v>
      </c>
      <c r="H42" s="41"/>
      <c r="I42" s="50">
        <v>1</v>
      </c>
      <c r="J42" s="159"/>
      <c r="K42" s="157">
        <v>1</v>
      </c>
      <c r="L42" s="63" t="str">
        <f>IF(K42="","",IF(K43="","",IF(K42/K43=(G42*I42)/(G43*I43),"J","L")))</f>
        <v>J</v>
      </c>
    </row>
    <row r="43" spans="1:24" s="163" customFormat="1" ht="23.25" customHeight="1" thickTop="1">
      <c r="G43" s="160">
        <v>2</v>
      </c>
      <c r="H43" s="41"/>
      <c r="I43" s="160">
        <v>3</v>
      </c>
      <c r="J43" s="159"/>
      <c r="K43" s="161">
        <v>6</v>
      </c>
      <c r="L43" s="159"/>
    </row>
    <row r="44" spans="1:24" s="163" customFormat="1" ht="23.25" customHeight="1">
      <c r="G44" s="186"/>
      <c r="H44" s="41"/>
      <c r="I44" s="41"/>
      <c r="J44" s="41"/>
      <c r="K44" s="41"/>
      <c r="L44" s="41"/>
    </row>
    <row r="45" spans="1:24" s="163" customFormat="1" ht="21" customHeight="1">
      <c r="A45" s="197" t="s">
        <v>5</v>
      </c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</row>
    <row r="46" spans="1:24" s="163" customFormat="1" ht="21" customHeight="1"/>
    <row r="47" spans="1:24" s="163" customFormat="1">
      <c r="A47" s="163" t="s">
        <v>0</v>
      </c>
    </row>
    <row r="48" spans="1:24" s="163" customFormat="1"/>
    <row r="49" spans="1:19" s="163" customFormat="1">
      <c r="A49" s="163" t="s">
        <v>6</v>
      </c>
    </row>
    <row r="50" spans="1:19" s="163" customFormat="1"/>
    <row r="51" spans="1:19" s="163" customFormat="1">
      <c r="A51" s="163" t="s">
        <v>200</v>
      </c>
    </row>
    <row r="52" spans="1:19" s="163" customFormat="1" ht="20.25" thickBot="1">
      <c r="A52" s="163" t="s">
        <v>201</v>
      </c>
    </row>
    <row r="53" spans="1:19" s="163" customFormat="1" ht="21" customHeight="1" thickTop="1" thickBot="1">
      <c r="A53" s="176" t="s">
        <v>2</v>
      </c>
      <c r="R53" s="165"/>
      <c r="S53" s="167"/>
    </row>
    <row r="54" spans="1:19" s="163" customFormat="1" ht="24.75" customHeight="1" thickTop="1" thickBot="1">
      <c r="B54" s="165"/>
      <c r="C54" s="166"/>
      <c r="D54" s="189"/>
      <c r="E54" s="174"/>
      <c r="F54" s="178"/>
      <c r="K54" s="165"/>
      <c r="L54" s="167"/>
      <c r="R54" s="168"/>
      <c r="S54" s="170"/>
    </row>
    <row r="55" spans="1:19" s="163" customFormat="1" ht="24.75" customHeight="1" thickTop="1">
      <c r="B55" s="171"/>
      <c r="C55" s="172"/>
      <c r="D55" s="188"/>
      <c r="E55" s="187"/>
      <c r="F55" s="190"/>
      <c r="K55" s="171"/>
      <c r="L55" s="192"/>
    </row>
    <row r="56" spans="1:19" s="163" customFormat="1" ht="24.75" customHeight="1" thickBot="1">
      <c r="B56" s="183"/>
      <c r="C56" s="191"/>
      <c r="D56" s="194"/>
      <c r="E56" s="195"/>
      <c r="F56" s="196"/>
      <c r="K56" s="183"/>
      <c r="L56" s="193"/>
      <c r="S56" s="177"/>
    </row>
    <row r="57" spans="1:19" s="163" customFormat="1" ht="21" customHeight="1" thickTop="1"/>
    <row r="58" spans="1:19" s="163" customFormat="1" ht="36" customHeight="1">
      <c r="A58" s="163" t="s">
        <v>196</v>
      </c>
    </row>
    <row r="59" spans="1:19" s="163" customFormat="1" ht="34.5" customHeight="1">
      <c r="A59" s="163" t="s">
        <v>7</v>
      </c>
    </row>
    <row r="60" spans="1:19" s="163" customFormat="1" ht="30" customHeight="1">
      <c r="A60" s="163" t="s">
        <v>8</v>
      </c>
    </row>
    <row r="61" spans="1:19" s="163" customFormat="1" ht="30" customHeight="1">
      <c r="A61" s="163" t="s">
        <v>9</v>
      </c>
    </row>
    <row r="62" spans="1:19" s="163" customFormat="1" ht="30" customHeight="1">
      <c r="A62" s="163" t="s">
        <v>10</v>
      </c>
    </row>
    <row r="63" spans="1:19" s="163" customFormat="1" ht="14.25" customHeight="1"/>
    <row r="64" spans="1:19" s="163" customFormat="1" ht="23.25" customHeight="1" thickBot="1">
      <c r="G64" s="50">
        <v>2</v>
      </c>
      <c r="H64" s="41"/>
      <c r="I64" s="50">
        <v>2</v>
      </c>
      <c r="J64" s="159"/>
      <c r="K64" s="157">
        <v>4</v>
      </c>
      <c r="L64" s="63" t="str">
        <f>IF(K64="","",IF(K65="","",IF(K64/K65=(G64*I64)/(G65*I65),"J","L")))</f>
        <v>J</v>
      </c>
    </row>
    <row r="65" spans="1:12" s="163" customFormat="1" ht="23.25" customHeight="1" thickTop="1">
      <c r="G65" s="160">
        <v>3</v>
      </c>
      <c r="H65" s="41"/>
      <c r="I65" s="160">
        <v>5</v>
      </c>
      <c r="J65" s="159"/>
      <c r="K65" s="161">
        <v>15</v>
      </c>
      <c r="L65" s="159"/>
    </row>
    <row r="66" spans="1:12" s="163" customFormat="1"/>
    <row r="67" spans="1:12" s="163" customFormat="1" ht="38.25" customHeight="1"/>
    <row r="68" spans="1:12" s="163" customFormat="1">
      <c r="A68" s="199" t="s">
        <v>14</v>
      </c>
    </row>
    <row r="69" spans="1:12" s="163" customFormat="1">
      <c r="A69" s="199" t="s">
        <v>12</v>
      </c>
    </row>
    <row r="70" spans="1:12" s="163" customFormat="1">
      <c r="A70" s="199" t="s">
        <v>13</v>
      </c>
    </row>
    <row r="71" spans="1:12" s="163" customFormat="1"/>
    <row r="72" spans="1:12" s="163" customFormat="1"/>
    <row r="73" spans="1:12" s="163" customFormat="1"/>
    <row r="74" spans="1:12" s="163" customFormat="1"/>
    <row r="75" spans="1:12" s="163" customFormat="1"/>
    <row r="76" spans="1:12" s="163" customFormat="1"/>
    <row r="77" spans="1:12" s="163" customFormat="1"/>
    <row r="78" spans="1:12" s="163" customFormat="1"/>
    <row r="79" spans="1:12" s="163" customFormat="1"/>
    <row r="80" spans="1:12" s="163" customFormat="1"/>
    <row r="81" s="163" customFormat="1"/>
    <row r="82" s="163" customFormat="1"/>
    <row r="83" s="163" customFormat="1"/>
    <row r="84" s="163" customFormat="1"/>
    <row r="85" s="163" customFormat="1"/>
    <row r="86" s="163" customFormat="1"/>
    <row r="87" s="163" customFormat="1"/>
    <row r="88" s="163" customFormat="1"/>
    <row r="89" s="163" customFormat="1"/>
    <row r="90" s="163" customFormat="1"/>
    <row r="91" s="163" customFormat="1"/>
    <row r="92" s="163" customFormat="1"/>
    <row r="93" s="163" customFormat="1"/>
    <row r="94" s="163" customFormat="1"/>
    <row r="95" s="163" customFormat="1"/>
    <row r="96" s="163" customFormat="1"/>
    <row r="97" s="163" customFormat="1"/>
    <row r="98" s="163" customFormat="1"/>
    <row r="99" s="163" customFormat="1"/>
    <row r="100" s="163" customFormat="1"/>
    <row r="101" s="163" customFormat="1"/>
    <row r="102" s="163" customFormat="1"/>
    <row r="103" s="163" customFormat="1"/>
    <row r="104" s="163" customFormat="1"/>
    <row r="105" s="163" customFormat="1"/>
    <row r="106" s="163" customFormat="1"/>
    <row r="107" s="163" customFormat="1"/>
    <row r="108" s="163" customFormat="1"/>
    <row r="109" s="163" customFormat="1"/>
    <row r="110" s="163" customFormat="1"/>
    <row r="111" s="163" customFormat="1"/>
    <row r="112" s="163" customFormat="1"/>
    <row r="113" s="163" customFormat="1"/>
    <row r="114" s="163" customFormat="1"/>
    <row r="115" s="163" customFormat="1"/>
    <row r="116" s="163" customFormat="1"/>
    <row r="117" s="163" customFormat="1"/>
    <row r="118" s="163" customFormat="1"/>
    <row r="119" s="163" customFormat="1"/>
    <row r="120" s="163" customFormat="1"/>
    <row r="121" s="163" customFormat="1"/>
    <row r="122" s="163" customFormat="1"/>
    <row r="123" s="163" customFormat="1"/>
    <row r="124" s="163" customFormat="1"/>
    <row r="125" s="163" customFormat="1"/>
    <row r="126" s="163" customFormat="1"/>
    <row r="127" s="163" customFormat="1"/>
    <row r="128" s="163" customFormat="1"/>
    <row r="129" s="163" customFormat="1"/>
    <row r="130" s="163" customFormat="1"/>
    <row r="131" s="163" customFormat="1"/>
    <row r="132" s="163" customFormat="1"/>
    <row r="133" s="163" customFormat="1"/>
    <row r="134" s="163" customFormat="1"/>
    <row r="135" s="163" customFormat="1"/>
    <row r="136" s="163" customFormat="1"/>
    <row r="137" s="163" customFormat="1"/>
    <row r="138" s="163" customFormat="1"/>
    <row r="139" s="163" customFormat="1"/>
    <row r="140" s="163" customFormat="1"/>
  </sheetData>
  <sheetProtection password="C613" sheet="1" objects="1" scenarios="1"/>
  <phoneticPr fontId="0" type="noConversion"/>
  <pageMargins left="0.75" right="0.75" top="1" bottom="1" header="0.5" footer="0.5"/>
  <pageSetup paperSize="9" orientation="portrait" horizontalDpi="0" verticalDpi="0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A164"/>
  <sheetViews>
    <sheetView workbookViewId="0">
      <selection sqref="A1:XFD1048576"/>
    </sheetView>
  </sheetViews>
  <sheetFormatPr defaultRowHeight="15"/>
  <cols>
    <col min="1" max="1" width="2.25" style="4" customWidth="1"/>
    <col min="2" max="2" width="5.625" style="4" customWidth="1"/>
    <col min="3" max="3" width="6" style="4" customWidth="1"/>
    <col min="4" max="4" width="5.625" style="4" customWidth="1"/>
    <col min="5" max="5" width="6.25" style="4" customWidth="1"/>
    <col min="6" max="6" width="5.625" style="4" customWidth="1"/>
    <col min="7" max="7" width="6.75" style="4" customWidth="1"/>
    <col min="8" max="8" width="8" style="4" customWidth="1"/>
    <col min="9" max="9" width="7.75" style="4" customWidth="1"/>
    <col min="10" max="10" width="5.5" style="4" customWidth="1"/>
    <col min="11" max="11" width="5.625" style="4" customWidth="1"/>
    <col min="12" max="12" width="10.625" style="4" customWidth="1"/>
    <col min="13" max="13" width="10" style="4" customWidth="1"/>
    <col min="14" max="14" width="5.625" style="4" customWidth="1"/>
    <col min="15" max="15" width="5.125" style="4" customWidth="1"/>
    <col min="16" max="16" width="5.625" style="4" customWidth="1"/>
    <col min="17" max="17" width="3" style="4" customWidth="1"/>
    <col min="18" max="18" width="1.875" style="4" customWidth="1"/>
    <col min="19" max="19" width="5.625" style="4" customWidth="1"/>
    <col min="20" max="20" width="4.875" style="4" customWidth="1"/>
    <col min="21" max="21" width="8.625" style="4" customWidth="1"/>
    <col min="22" max="22" width="4.875" style="4" customWidth="1"/>
    <col min="23" max="23" width="8.5" style="4" customWidth="1"/>
    <col min="24" max="24" width="4.875" style="4" customWidth="1"/>
    <col min="25" max="25" width="10.5" style="4" customWidth="1"/>
    <col min="26" max="26" width="4.625" style="4" customWidth="1"/>
    <col min="27" max="16384" width="9" style="4"/>
  </cols>
  <sheetData>
    <row r="1" spans="1:26" ht="7.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6" ht="57.75" customHeight="1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6"/>
    </row>
    <row r="3" spans="1:26" ht="6.75" customHeight="1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</row>
    <row r="4" spans="1:26" ht="22.5">
      <c r="A4" s="16"/>
      <c r="B4" s="6" t="s">
        <v>23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16"/>
    </row>
    <row r="5" spans="1:26" ht="29.25" customHeight="1">
      <c r="A5" s="16"/>
      <c r="B5" s="20" t="s">
        <v>24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16"/>
    </row>
    <row r="6" spans="1:26" ht="40.5">
      <c r="A6" s="16"/>
      <c r="B6" s="28" t="s">
        <v>25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16"/>
    </row>
    <row r="7" spans="1:26" ht="31.5" customHeight="1">
      <c r="A7" s="16"/>
      <c r="B7" s="11" t="s">
        <v>187</v>
      </c>
      <c r="C7" s="10"/>
      <c r="D7" s="8"/>
      <c r="E7" s="2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16"/>
    </row>
    <row r="8" spans="1:26" ht="31.5" customHeight="1">
      <c r="A8" s="16"/>
      <c r="B8" s="11" t="s">
        <v>26</v>
      </c>
      <c r="C8" s="21"/>
      <c r="D8" s="2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16"/>
    </row>
    <row r="9" spans="1:26" ht="51" customHeight="1">
      <c r="A9" s="16"/>
      <c r="B9" s="8"/>
      <c r="C9" s="8"/>
      <c r="D9" s="24"/>
      <c r="E9" s="8"/>
      <c r="F9" s="8"/>
      <c r="G9" s="8"/>
      <c r="H9" s="9" t="s">
        <v>188</v>
      </c>
      <c r="I9" s="8"/>
      <c r="J9" s="8"/>
      <c r="K9" s="8"/>
      <c r="L9" s="208"/>
      <c r="M9" s="8"/>
      <c r="N9" s="219" t="str">
        <f>IF(L9="","",IF(L9=50,"J","L"))</f>
        <v/>
      </c>
      <c r="O9" s="8"/>
      <c r="P9" s="8"/>
      <c r="Q9" s="8"/>
      <c r="R9" s="16"/>
    </row>
    <row r="10" spans="1:26" ht="23.25" customHeight="1">
      <c r="A10" s="16"/>
      <c r="B10" s="220"/>
      <c r="C10" s="225" t="s">
        <v>28</v>
      </c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8"/>
      <c r="P10" s="8"/>
      <c r="Q10" s="8"/>
      <c r="R10" s="16"/>
      <c r="T10" s="220"/>
      <c r="U10" s="253" t="s">
        <v>28</v>
      </c>
      <c r="V10" s="220"/>
      <c r="W10" s="220"/>
      <c r="X10" s="220"/>
      <c r="Y10" s="220"/>
      <c r="Z10" s="220"/>
    </row>
    <row r="11" spans="1:26" s="262" customFormat="1" ht="33" customHeight="1">
      <c r="A11" s="256"/>
      <c r="B11" s="257"/>
      <c r="C11" s="258">
        <v>1</v>
      </c>
      <c r="D11" s="259" t="s">
        <v>29</v>
      </c>
      <c r="E11" s="258">
        <v>1</v>
      </c>
      <c r="F11" s="259" t="s">
        <v>30</v>
      </c>
      <c r="G11" s="260">
        <f>C11+E11</f>
        <v>2</v>
      </c>
      <c r="H11" s="257"/>
      <c r="I11" s="258">
        <v>1</v>
      </c>
      <c r="J11" s="259" t="s">
        <v>32</v>
      </c>
      <c r="K11" s="258">
        <v>1</v>
      </c>
      <c r="L11" s="259" t="s">
        <v>30</v>
      </c>
      <c r="M11" s="260">
        <f>I11*K11</f>
        <v>1</v>
      </c>
      <c r="N11" s="257"/>
      <c r="O11" s="261"/>
      <c r="P11" s="261"/>
      <c r="Q11" s="261"/>
      <c r="R11" s="256"/>
      <c r="T11" s="257"/>
      <c r="U11" s="258">
        <v>1</v>
      </c>
      <c r="V11" s="259" t="s">
        <v>29</v>
      </c>
      <c r="W11" s="258">
        <v>1</v>
      </c>
      <c r="X11" s="259" t="s">
        <v>30</v>
      </c>
      <c r="Y11" s="260">
        <f>U11+W11</f>
        <v>2</v>
      </c>
      <c r="Z11" s="257"/>
    </row>
    <row r="12" spans="1:26" ht="3.75" customHeight="1">
      <c r="A12" s="16"/>
      <c r="B12" s="220"/>
      <c r="C12" s="255"/>
      <c r="D12" s="255"/>
      <c r="E12" s="255"/>
      <c r="F12" s="255"/>
      <c r="G12" s="255"/>
      <c r="H12" s="254"/>
      <c r="I12" s="255"/>
      <c r="J12" s="255"/>
      <c r="K12" s="255"/>
      <c r="L12" s="255"/>
      <c r="M12" s="255"/>
      <c r="N12" s="220"/>
      <c r="O12" s="8"/>
      <c r="P12" s="8"/>
      <c r="Q12" s="8"/>
      <c r="R12" s="16"/>
      <c r="T12" s="220"/>
      <c r="U12" s="255"/>
      <c r="V12" s="255"/>
      <c r="W12" s="255"/>
      <c r="X12" s="255"/>
      <c r="Y12" s="255"/>
      <c r="Z12" s="220"/>
    </row>
    <row r="13" spans="1:26" s="262" customFormat="1" ht="33" customHeight="1">
      <c r="A13" s="256"/>
      <c r="B13" s="257"/>
      <c r="C13" s="258">
        <v>1</v>
      </c>
      <c r="D13" s="259" t="s">
        <v>31</v>
      </c>
      <c r="E13" s="258">
        <v>1</v>
      </c>
      <c r="F13" s="259" t="s">
        <v>30</v>
      </c>
      <c r="G13" s="260">
        <f>C13-E13</f>
        <v>0</v>
      </c>
      <c r="H13" s="257"/>
      <c r="I13" s="258">
        <v>1</v>
      </c>
      <c r="J13" s="259" t="s">
        <v>231</v>
      </c>
      <c r="K13" s="258">
        <v>1</v>
      </c>
      <c r="L13" s="259" t="s">
        <v>30</v>
      </c>
      <c r="M13" s="260">
        <f>I13/K13</f>
        <v>1</v>
      </c>
      <c r="N13" s="257"/>
      <c r="O13" s="261"/>
      <c r="P13" s="261"/>
      <c r="Q13" s="261"/>
      <c r="R13" s="256"/>
      <c r="T13" s="257"/>
      <c r="U13" s="258">
        <v>1</v>
      </c>
      <c r="V13" s="259" t="s">
        <v>31</v>
      </c>
      <c r="W13" s="258">
        <v>1</v>
      </c>
      <c r="X13" s="259" t="s">
        <v>30</v>
      </c>
      <c r="Y13" s="260">
        <f>U13-W13</f>
        <v>0</v>
      </c>
      <c r="Z13" s="257"/>
    </row>
    <row r="14" spans="1:26" ht="9" customHeight="1">
      <c r="A14" s="16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8"/>
      <c r="P14" s="8"/>
      <c r="Q14" s="8"/>
      <c r="R14" s="16"/>
      <c r="T14" s="220"/>
      <c r="U14" s="220"/>
      <c r="V14" s="220"/>
      <c r="W14" s="220"/>
      <c r="X14" s="220"/>
      <c r="Y14" s="220"/>
      <c r="Z14" s="220"/>
    </row>
    <row r="15" spans="1:26" ht="19.5" customHeight="1">
      <c r="A15" s="16"/>
      <c r="B15" s="9"/>
      <c r="C15" s="9"/>
      <c r="D15" s="9"/>
      <c r="E15" s="9"/>
      <c r="F15" s="9"/>
      <c r="G15" s="9"/>
      <c r="H15" s="9"/>
      <c r="I15" s="8"/>
      <c r="J15" s="8"/>
      <c r="K15" s="8"/>
      <c r="L15" s="8"/>
      <c r="M15" s="8"/>
      <c r="N15" s="219"/>
      <c r="O15" s="8"/>
      <c r="P15" s="8"/>
      <c r="Q15" s="8"/>
      <c r="R15" s="16"/>
    </row>
    <row r="16" spans="1:26" ht="40.5">
      <c r="A16" s="16"/>
      <c r="B16" s="28" t="s">
        <v>27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6"/>
    </row>
    <row r="17" spans="1:26" ht="31.5" customHeight="1">
      <c r="A17" s="16"/>
      <c r="B17" s="11" t="s">
        <v>33</v>
      </c>
      <c r="C17" s="10"/>
      <c r="D17" s="8"/>
      <c r="E17" s="25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16"/>
    </row>
    <row r="18" spans="1:26" ht="31.5" customHeight="1">
      <c r="A18" s="16"/>
      <c r="B18" s="11" t="s">
        <v>34</v>
      </c>
      <c r="C18" s="21"/>
      <c r="D18" s="22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16"/>
    </row>
    <row r="19" spans="1:26" ht="47.25" customHeight="1">
      <c r="A19" s="16"/>
      <c r="B19" s="8"/>
      <c r="C19" s="8"/>
      <c r="D19" s="24"/>
      <c r="E19" s="8"/>
      <c r="F19" s="8"/>
      <c r="G19" s="8"/>
      <c r="H19" s="9" t="s">
        <v>35</v>
      </c>
      <c r="I19" s="8"/>
      <c r="J19" s="8"/>
      <c r="K19" s="8"/>
      <c r="L19" s="208"/>
      <c r="M19" s="205" t="s">
        <v>36</v>
      </c>
      <c r="N19" s="219" t="str">
        <f>IF(L19="","",IF(L19=30,"J","L"))</f>
        <v/>
      </c>
      <c r="O19" s="8"/>
      <c r="P19" s="8"/>
      <c r="Q19" s="8"/>
      <c r="R19" s="16"/>
    </row>
    <row r="20" spans="1:26" ht="21.75" customHeight="1">
      <c r="A20" s="16"/>
      <c r="B20" s="220"/>
      <c r="C20" s="225" t="s">
        <v>28</v>
      </c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8"/>
      <c r="P20" s="8"/>
      <c r="Q20" s="8"/>
      <c r="R20" s="16"/>
      <c r="T20" s="257"/>
      <c r="U20" s="225" t="s">
        <v>28</v>
      </c>
      <c r="V20" s="257"/>
      <c r="W20" s="257"/>
      <c r="X20" s="257"/>
      <c r="Y20" s="257"/>
      <c r="Z20" s="257"/>
    </row>
    <row r="21" spans="1:26" s="262" customFormat="1" ht="33.75" customHeight="1">
      <c r="A21" s="256"/>
      <c r="B21" s="257"/>
      <c r="C21" s="258">
        <v>1</v>
      </c>
      <c r="D21" s="259" t="s">
        <v>29</v>
      </c>
      <c r="E21" s="258">
        <v>1</v>
      </c>
      <c r="F21" s="259" t="s">
        <v>30</v>
      </c>
      <c r="G21" s="260">
        <f>C21+E21</f>
        <v>2</v>
      </c>
      <c r="H21" s="257"/>
      <c r="I21" s="258">
        <v>1</v>
      </c>
      <c r="J21" s="259" t="s">
        <v>32</v>
      </c>
      <c r="K21" s="258">
        <v>1</v>
      </c>
      <c r="L21" s="259" t="s">
        <v>30</v>
      </c>
      <c r="M21" s="260">
        <f>I21*K21</f>
        <v>1</v>
      </c>
      <c r="N21" s="257"/>
      <c r="O21" s="261"/>
      <c r="P21" s="261"/>
      <c r="Q21" s="261"/>
      <c r="R21" s="256"/>
      <c r="T21" s="257"/>
      <c r="U21" s="258">
        <v>34</v>
      </c>
      <c r="V21" s="259" t="s">
        <v>29</v>
      </c>
      <c r="W21" s="258">
        <v>1</v>
      </c>
      <c r="X21" s="259" t="s">
        <v>30</v>
      </c>
      <c r="Y21" s="260">
        <f>U21+W21</f>
        <v>35</v>
      </c>
      <c r="Z21" s="257"/>
    </row>
    <row r="22" spans="1:26" ht="3.75" customHeight="1">
      <c r="A22" s="16"/>
      <c r="B22" s="220"/>
      <c r="C22" s="224"/>
      <c r="D22" s="224"/>
      <c r="E22" s="224"/>
      <c r="F22" s="224"/>
      <c r="G22" s="224"/>
      <c r="H22" s="220"/>
      <c r="I22" s="224"/>
      <c r="J22" s="224"/>
      <c r="K22" s="224"/>
      <c r="L22" s="224"/>
      <c r="M22" s="224"/>
      <c r="N22" s="220"/>
      <c r="O22" s="8"/>
      <c r="P22" s="8"/>
      <c r="Q22" s="8"/>
      <c r="R22" s="16"/>
      <c r="T22" s="220"/>
      <c r="U22" s="224"/>
      <c r="V22" s="224"/>
      <c r="W22" s="224"/>
      <c r="X22" s="224"/>
      <c r="Y22" s="224"/>
      <c r="Z22" s="220"/>
    </row>
    <row r="23" spans="1:26" s="262" customFormat="1" ht="33" customHeight="1">
      <c r="A23" s="256"/>
      <c r="B23" s="257"/>
      <c r="C23" s="258">
        <v>1</v>
      </c>
      <c r="D23" s="259" t="s">
        <v>31</v>
      </c>
      <c r="E23" s="258">
        <v>1</v>
      </c>
      <c r="F23" s="259" t="s">
        <v>30</v>
      </c>
      <c r="G23" s="260">
        <f>C23-E23</f>
        <v>0</v>
      </c>
      <c r="H23" s="257"/>
      <c r="I23" s="258">
        <v>1</v>
      </c>
      <c r="J23" s="259" t="s">
        <v>232</v>
      </c>
      <c r="K23" s="258">
        <v>1</v>
      </c>
      <c r="L23" s="259" t="s">
        <v>30</v>
      </c>
      <c r="M23" s="260">
        <f>I23/K23</f>
        <v>1</v>
      </c>
      <c r="N23" s="257"/>
      <c r="O23" s="261"/>
      <c r="P23" s="261"/>
      <c r="Q23" s="261"/>
      <c r="R23" s="256"/>
      <c r="T23" s="257"/>
      <c r="U23" s="258">
        <v>43</v>
      </c>
      <c r="V23" s="259" t="s">
        <v>31</v>
      </c>
      <c r="W23" s="258">
        <v>1</v>
      </c>
      <c r="X23" s="259" t="s">
        <v>30</v>
      </c>
      <c r="Y23" s="260">
        <f>U23-W23</f>
        <v>42</v>
      </c>
      <c r="Z23" s="257"/>
    </row>
    <row r="24" spans="1:26" ht="9" customHeight="1">
      <c r="A24" s="16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8"/>
      <c r="P24" s="8"/>
      <c r="Q24" s="8"/>
      <c r="R24" s="16"/>
      <c r="T24" s="220"/>
      <c r="U24" s="220"/>
      <c r="V24" s="220"/>
      <c r="W24" s="220"/>
      <c r="X24" s="220"/>
      <c r="Y24" s="220"/>
      <c r="Z24" s="220"/>
    </row>
    <row r="25" spans="1:26" ht="29.25" customHeight="1">
      <c r="A25" s="16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16"/>
    </row>
    <row r="26" spans="1:26" ht="40.5">
      <c r="A26" s="16"/>
      <c r="B26" s="28" t="s">
        <v>37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16"/>
    </row>
    <row r="27" spans="1:26" ht="31.5" customHeight="1">
      <c r="A27" s="16"/>
      <c r="B27" s="11" t="s">
        <v>38</v>
      </c>
      <c r="C27" s="10"/>
      <c r="D27" s="8"/>
      <c r="E27" s="25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16"/>
    </row>
    <row r="28" spans="1:26" ht="31.5" customHeight="1">
      <c r="A28" s="16"/>
      <c r="B28" s="11" t="s">
        <v>39</v>
      </c>
      <c r="C28" s="21"/>
      <c r="D28" s="22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16"/>
    </row>
    <row r="29" spans="1:26" ht="49.5" customHeight="1">
      <c r="A29" s="16"/>
      <c r="B29" s="8"/>
      <c r="C29" s="8"/>
      <c r="D29" s="24"/>
      <c r="E29" s="8"/>
      <c r="F29" s="9" t="s">
        <v>40</v>
      </c>
      <c r="G29" s="9"/>
      <c r="H29" s="9"/>
      <c r="I29" s="8"/>
      <c r="J29" s="8"/>
      <c r="K29" s="8"/>
      <c r="L29" s="226"/>
      <c r="M29" s="15" t="s">
        <v>84</v>
      </c>
      <c r="N29" s="219" t="str">
        <f>IF(L29="","",IF(L29=1400,"J","L"))</f>
        <v/>
      </c>
      <c r="O29" s="8"/>
      <c r="P29" s="8"/>
      <c r="Q29" s="8"/>
      <c r="R29" s="16"/>
    </row>
    <row r="30" spans="1:26" ht="21.75" customHeight="1">
      <c r="A30" s="16"/>
      <c r="B30" s="220"/>
      <c r="C30" s="225" t="s">
        <v>28</v>
      </c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8"/>
      <c r="P30" s="8"/>
      <c r="Q30" s="8"/>
      <c r="R30" s="16"/>
      <c r="T30" s="220"/>
      <c r="U30" s="225" t="s">
        <v>28</v>
      </c>
      <c r="V30" s="220"/>
      <c r="W30" s="220"/>
      <c r="X30" s="220"/>
      <c r="Y30" s="220"/>
      <c r="Z30" s="220"/>
    </row>
    <row r="31" spans="1:26" s="262" customFormat="1" ht="34.5" customHeight="1">
      <c r="A31" s="256"/>
      <c r="B31" s="257"/>
      <c r="C31" s="258">
        <v>1</v>
      </c>
      <c r="D31" s="259" t="s">
        <v>29</v>
      </c>
      <c r="E31" s="258">
        <v>1</v>
      </c>
      <c r="F31" s="259" t="s">
        <v>30</v>
      </c>
      <c r="G31" s="260">
        <f>C31+E31</f>
        <v>2</v>
      </c>
      <c r="H31" s="257"/>
      <c r="I31" s="258">
        <v>1</v>
      </c>
      <c r="J31" s="259" t="s">
        <v>32</v>
      </c>
      <c r="K31" s="258">
        <v>1</v>
      </c>
      <c r="L31" s="259" t="s">
        <v>30</v>
      </c>
      <c r="M31" s="260">
        <f>I31*K31</f>
        <v>1</v>
      </c>
      <c r="N31" s="257"/>
      <c r="O31" s="261"/>
      <c r="P31" s="261"/>
      <c r="Q31" s="261"/>
      <c r="R31" s="256"/>
      <c r="T31" s="257"/>
      <c r="U31" s="258">
        <v>34</v>
      </c>
      <c r="V31" s="259" t="s">
        <v>29</v>
      </c>
      <c r="W31" s="258">
        <v>1</v>
      </c>
      <c r="X31" s="259" t="s">
        <v>30</v>
      </c>
      <c r="Y31" s="260">
        <f>U31+W31</f>
        <v>35</v>
      </c>
      <c r="Z31" s="257"/>
    </row>
    <row r="32" spans="1:26" ht="3.75" customHeight="1">
      <c r="A32" s="16"/>
      <c r="B32" s="220"/>
      <c r="C32" s="224"/>
      <c r="D32" s="224"/>
      <c r="E32" s="224"/>
      <c r="F32" s="224"/>
      <c r="G32" s="224"/>
      <c r="H32" s="220"/>
      <c r="I32" s="224"/>
      <c r="J32" s="224"/>
      <c r="K32" s="224"/>
      <c r="L32" s="224"/>
      <c r="M32" s="224"/>
      <c r="N32" s="220"/>
      <c r="O32" s="8"/>
      <c r="P32" s="8"/>
      <c r="Q32" s="8"/>
      <c r="R32" s="16"/>
      <c r="T32" s="220"/>
      <c r="U32" s="224"/>
      <c r="V32" s="224"/>
      <c r="W32" s="224"/>
      <c r="X32" s="224"/>
      <c r="Y32" s="224"/>
      <c r="Z32" s="220"/>
    </row>
    <row r="33" spans="1:27" s="262" customFormat="1" ht="35.25" customHeight="1">
      <c r="A33" s="256"/>
      <c r="B33" s="257"/>
      <c r="C33" s="258">
        <v>1</v>
      </c>
      <c r="D33" s="259" t="s">
        <v>31</v>
      </c>
      <c r="E33" s="258">
        <v>1</v>
      </c>
      <c r="F33" s="259" t="s">
        <v>30</v>
      </c>
      <c r="G33" s="260">
        <f>C33-E33</f>
        <v>0</v>
      </c>
      <c r="H33" s="257"/>
      <c r="I33" s="258">
        <v>1</v>
      </c>
      <c r="J33" s="259" t="s">
        <v>232</v>
      </c>
      <c r="K33" s="258">
        <v>1</v>
      </c>
      <c r="L33" s="259" t="s">
        <v>30</v>
      </c>
      <c r="M33" s="260">
        <f>I33/K33</f>
        <v>1</v>
      </c>
      <c r="N33" s="257"/>
      <c r="O33" s="261"/>
      <c r="P33" s="261"/>
      <c r="Q33" s="261"/>
      <c r="R33" s="256"/>
      <c r="T33" s="257"/>
      <c r="U33" s="258">
        <v>43</v>
      </c>
      <c r="V33" s="259" t="s">
        <v>31</v>
      </c>
      <c r="W33" s="258">
        <v>1</v>
      </c>
      <c r="X33" s="259" t="s">
        <v>30</v>
      </c>
      <c r="Y33" s="260">
        <f>U33-W33</f>
        <v>42</v>
      </c>
      <c r="Z33" s="257"/>
    </row>
    <row r="34" spans="1:27" ht="9" customHeight="1">
      <c r="A34" s="16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8"/>
      <c r="P34" s="8"/>
      <c r="Q34" s="8"/>
      <c r="R34" s="16"/>
      <c r="T34" s="220"/>
      <c r="U34" s="220"/>
      <c r="V34" s="220"/>
      <c r="W34" s="220"/>
      <c r="X34" s="220"/>
      <c r="Y34" s="220"/>
      <c r="Z34" s="220"/>
    </row>
    <row r="35" spans="1:27" ht="19.5" customHeight="1">
      <c r="A35" s="16"/>
      <c r="B35" s="9"/>
      <c r="C35" s="9"/>
      <c r="D35" s="9"/>
      <c r="E35" s="9"/>
      <c r="F35" s="9"/>
      <c r="G35" s="9"/>
      <c r="H35" s="9"/>
      <c r="I35" s="8"/>
      <c r="J35" s="8"/>
      <c r="K35" s="8"/>
      <c r="L35" s="8"/>
      <c r="M35" s="8"/>
      <c r="N35" s="219"/>
      <c r="O35" s="8"/>
      <c r="P35" s="8"/>
      <c r="Q35" s="8"/>
      <c r="R35" s="16"/>
    </row>
    <row r="36" spans="1:27" ht="40.5">
      <c r="A36" s="16"/>
      <c r="B36" s="28" t="s">
        <v>41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16"/>
    </row>
    <row r="37" spans="1:27" s="265" customFormat="1" ht="31.5" customHeight="1">
      <c r="A37" s="263"/>
      <c r="B37" s="266" t="s">
        <v>42</v>
      </c>
      <c r="C37" s="267"/>
      <c r="D37" s="264"/>
      <c r="E37" s="268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3"/>
      <c r="S37" s="4"/>
      <c r="T37" s="4"/>
      <c r="U37" s="4"/>
      <c r="V37" s="4"/>
      <c r="W37" s="4"/>
      <c r="X37" s="4"/>
      <c r="Y37" s="4"/>
      <c r="Z37" s="4"/>
      <c r="AA37" s="4"/>
    </row>
    <row r="38" spans="1:27" s="265" customFormat="1" ht="31.5" customHeight="1">
      <c r="A38" s="263"/>
      <c r="B38" s="266" t="s">
        <v>43</v>
      </c>
      <c r="C38" s="269"/>
      <c r="D38" s="270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3"/>
      <c r="S38" s="4"/>
      <c r="T38" s="4"/>
      <c r="U38" s="4"/>
      <c r="V38" s="4"/>
      <c r="W38" s="4"/>
      <c r="X38" s="4"/>
      <c r="Y38" s="4"/>
      <c r="Z38" s="4"/>
      <c r="AA38" s="4"/>
    </row>
    <row r="39" spans="1:27" ht="42" customHeight="1">
      <c r="A39" s="16"/>
      <c r="B39" s="8"/>
      <c r="C39" s="8"/>
      <c r="D39" s="24"/>
      <c r="E39" s="8"/>
      <c r="F39" s="9" t="s">
        <v>45</v>
      </c>
      <c r="G39" s="9"/>
      <c r="H39" s="9"/>
      <c r="I39" s="8"/>
      <c r="J39" s="8"/>
      <c r="K39" s="8"/>
      <c r="L39" s="208"/>
      <c r="M39" s="205" t="s">
        <v>44</v>
      </c>
      <c r="N39" s="219" t="str">
        <f>IF(L39="","",IF(L39=40,"J","L"))</f>
        <v/>
      </c>
      <c r="O39" s="8"/>
      <c r="P39" s="8"/>
      <c r="Q39" s="8"/>
      <c r="R39" s="16"/>
    </row>
    <row r="40" spans="1:27" ht="21.75" customHeight="1">
      <c r="A40" s="16"/>
      <c r="B40" s="220"/>
      <c r="C40" s="225" t="s">
        <v>28</v>
      </c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8"/>
      <c r="P40" s="8"/>
      <c r="Q40" s="8"/>
      <c r="R40" s="16"/>
      <c r="T40" s="220"/>
      <c r="U40" s="225" t="s">
        <v>28</v>
      </c>
      <c r="V40" s="220"/>
      <c r="W40" s="220"/>
      <c r="X40" s="220"/>
      <c r="Y40" s="220"/>
      <c r="Z40" s="220"/>
    </row>
    <row r="41" spans="1:27" s="262" customFormat="1" ht="35.25" customHeight="1">
      <c r="A41" s="256"/>
      <c r="B41" s="257"/>
      <c r="C41" s="258">
        <v>1</v>
      </c>
      <c r="D41" s="259" t="s">
        <v>29</v>
      </c>
      <c r="E41" s="258">
        <v>1</v>
      </c>
      <c r="F41" s="259" t="s">
        <v>30</v>
      </c>
      <c r="G41" s="260">
        <f>C41+E41</f>
        <v>2</v>
      </c>
      <c r="H41" s="257"/>
      <c r="I41" s="258">
        <v>1</v>
      </c>
      <c r="J41" s="259" t="s">
        <v>32</v>
      </c>
      <c r="K41" s="258">
        <v>1</v>
      </c>
      <c r="L41" s="259" t="s">
        <v>30</v>
      </c>
      <c r="M41" s="260">
        <f>I41*K41</f>
        <v>1</v>
      </c>
      <c r="N41" s="257"/>
      <c r="O41" s="261"/>
      <c r="P41" s="261"/>
      <c r="Q41" s="261"/>
      <c r="R41" s="256"/>
      <c r="T41" s="257"/>
      <c r="U41" s="258">
        <v>2</v>
      </c>
      <c r="V41" s="259" t="s">
        <v>29</v>
      </c>
      <c r="W41" s="258">
        <v>1</v>
      </c>
      <c r="X41" s="259" t="s">
        <v>30</v>
      </c>
      <c r="Y41" s="260">
        <f>U41+W41</f>
        <v>3</v>
      </c>
      <c r="Z41" s="257"/>
    </row>
    <row r="42" spans="1:27" ht="3.75" customHeight="1">
      <c r="A42" s="16"/>
      <c r="B42" s="220"/>
      <c r="C42" s="224"/>
      <c r="D42" s="224"/>
      <c r="E42" s="224"/>
      <c r="F42" s="224"/>
      <c r="G42" s="224"/>
      <c r="H42" s="220"/>
      <c r="I42" s="224"/>
      <c r="J42" s="224"/>
      <c r="K42" s="224"/>
      <c r="L42" s="224"/>
      <c r="M42" s="224"/>
      <c r="N42" s="220"/>
      <c r="O42" s="8"/>
      <c r="P42" s="8"/>
      <c r="Q42" s="8"/>
      <c r="R42" s="16"/>
      <c r="T42" s="220"/>
      <c r="U42" s="224"/>
      <c r="V42" s="224"/>
      <c r="W42" s="224"/>
      <c r="X42" s="224"/>
      <c r="Y42" s="224"/>
      <c r="Z42" s="220"/>
    </row>
    <row r="43" spans="1:27" s="262" customFormat="1" ht="35.25" customHeight="1">
      <c r="A43" s="256"/>
      <c r="B43" s="257"/>
      <c r="C43" s="258">
        <v>1</v>
      </c>
      <c r="D43" s="259" t="s">
        <v>31</v>
      </c>
      <c r="E43" s="258">
        <v>1</v>
      </c>
      <c r="F43" s="259" t="s">
        <v>30</v>
      </c>
      <c r="G43" s="260">
        <f>C43-E43</f>
        <v>0</v>
      </c>
      <c r="H43" s="257"/>
      <c r="I43" s="258">
        <v>1</v>
      </c>
      <c r="J43" s="259" t="s">
        <v>232</v>
      </c>
      <c r="K43" s="258">
        <v>1</v>
      </c>
      <c r="L43" s="259" t="s">
        <v>30</v>
      </c>
      <c r="M43" s="260">
        <f>I43/K43</f>
        <v>1</v>
      </c>
      <c r="N43" s="257"/>
      <c r="O43" s="261"/>
      <c r="P43" s="261"/>
      <c r="Q43" s="261"/>
      <c r="R43" s="256"/>
      <c r="T43" s="257"/>
      <c r="U43" s="258">
        <v>43</v>
      </c>
      <c r="V43" s="259" t="s">
        <v>31</v>
      </c>
      <c r="W43" s="258">
        <v>1</v>
      </c>
      <c r="X43" s="259" t="s">
        <v>30</v>
      </c>
      <c r="Y43" s="260">
        <f>U43-W43</f>
        <v>42</v>
      </c>
      <c r="Z43" s="257"/>
    </row>
    <row r="44" spans="1:27" ht="9" customHeight="1">
      <c r="A44" s="16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8"/>
      <c r="P44" s="8"/>
      <c r="Q44" s="8"/>
      <c r="R44" s="16"/>
      <c r="T44" s="220"/>
      <c r="U44" s="220"/>
      <c r="V44" s="220"/>
      <c r="W44" s="220"/>
      <c r="X44" s="220"/>
      <c r="Y44" s="220"/>
      <c r="Z44" s="220"/>
    </row>
    <row r="45" spans="1:27" ht="33" customHeight="1">
      <c r="A45" s="16"/>
      <c r="B45" s="8"/>
      <c r="C45" s="8"/>
      <c r="D45" s="8"/>
      <c r="E45" s="8"/>
      <c r="F45" s="8"/>
      <c r="G45" s="8"/>
      <c r="H45" s="8"/>
      <c r="I45" s="8"/>
      <c r="J45" s="8"/>
      <c r="K45" s="8"/>
      <c r="L45" s="25" t="str">
        <f>IF(H45="","",IF(K45="J","Μπράβο. Συνέχισε","Δοκίμασε ξανά"))</f>
        <v/>
      </c>
      <c r="M45" s="8"/>
      <c r="N45" s="8"/>
      <c r="O45" s="8"/>
      <c r="P45" s="8"/>
      <c r="Q45" s="8"/>
      <c r="R45" s="16"/>
    </row>
    <row r="46" spans="1:27" ht="40.5">
      <c r="A46" s="16"/>
      <c r="B46" s="28" t="s">
        <v>46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16"/>
    </row>
    <row r="47" spans="1:27" s="265" customFormat="1" ht="31.5" customHeight="1">
      <c r="A47" s="263"/>
      <c r="B47" s="266" t="s">
        <v>48</v>
      </c>
      <c r="C47" s="267"/>
      <c r="D47" s="264"/>
      <c r="E47" s="268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3"/>
      <c r="S47" s="4"/>
      <c r="T47" s="4"/>
      <c r="U47" s="4"/>
      <c r="V47" s="4"/>
      <c r="W47" s="4"/>
      <c r="X47" s="4"/>
      <c r="Y47" s="4"/>
      <c r="Z47" s="4"/>
      <c r="AA47" s="4"/>
    </row>
    <row r="48" spans="1:27" s="265" customFormat="1" ht="31.5" customHeight="1">
      <c r="A48" s="263"/>
      <c r="B48" s="266" t="s">
        <v>47</v>
      </c>
      <c r="C48" s="269"/>
      <c r="D48" s="270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3"/>
      <c r="S48" s="4"/>
      <c r="T48" s="4"/>
      <c r="U48" s="4"/>
      <c r="V48" s="4"/>
      <c r="W48" s="4"/>
      <c r="X48" s="4"/>
      <c r="Y48" s="4"/>
      <c r="Z48" s="4"/>
      <c r="AA48" s="4"/>
    </row>
    <row r="49" spans="1:27" s="265" customFormat="1" ht="31.5" customHeight="1">
      <c r="A49" s="263"/>
      <c r="B49" s="266" t="s">
        <v>51</v>
      </c>
      <c r="C49" s="269"/>
      <c r="D49" s="270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3"/>
      <c r="S49" s="4"/>
      <c r="T49" s="4"/>
      <c r="U49" s="4"/>
      <c r="V49" s="4"/>
      <c r="W49" s="4"/>
      <c r="X49" s="4"/>
      <c r="Y49" s="4"/>
      <c r="Z49" s="4"/>
      <c r="AA49" s="4"/>
    </row>
    <row r="50" spans="1:27" ht="57" customHeight="1">
      <c r="A50" s="16"/>
      <c r="B50" s="8"/>
      <c r="C50" s="8"/>
      <c r="D50" s="24"/>
      <c r="E50" s="116" t="s">
        <v>50</v>
      </c>
      <c r="F50" s="9"/>
      <c r="G50" s="9"/>
      <c r="H50" s="9"/>
      <c r="I50" s="8"/>
      <c r="J50" s="8"/>
      <c r="K50" s="208"/>
      <c r="L50" s="115" t="s">
        <v>49</v>
      </c>
      <c r="M50" s="8"/>
      <c r="N50" s="219" t="str">
        <f>IF(K50="","",IF(K50=81,"J","L"))</f>
        <v/>
      </c>
      <c r="O50" s="8"/>
      <c r="P50" s="8"/>
      <c r="Q50" s="8"/>
      <c r="R50" s="16"/>
    </row>
    <row r="51" spans="1:27" ht="21.75" customHeight="1">
      <c r="A51" s="16"/>
      <c r="B51" s="220"/>
      <c r="C51" s="225" t="s">
        <v>28</v>
      </c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8"/>
      <c r="P51" s="8"/>
      <c r="Q51" s="8"/>
      <c r="R51" s="16"/>
      <c r="T51" s="220"/>
      <c r="U51" s="225" t="s">
        <v>28</v>
      </c>
      <c r="V51" s="220"/>
      <c r="W51" s="220"/>
      <c r="X51" s="220"/>
      <c r="Y51" s="220"/>
      <c r="Z51" s="220"/>
    </row>
    <row r="52" spans="1:27" s="262" customFormat="1" ht="35.25" customHeight="1">
      <c r="A52" s="256"/>
      <c r="B52" s="257"/>
      <c r="C52" s="258">
        <v>1</v>
      </c>
      <c r="D52" s="259" t="s">
        <v>29</v>
      </c>
      <c r="E52" s="258">
        <v>1</v>
      </c>
      <c r="F52" s="259" t="s">
        <v>30</v>
      </c>
      <c r="G52" s="260">
        <f>C52+E52</f>
        <v>2</v>
      </c>
      <c r="H52" s="257"/>
      <c r="I52" s="258">
        <v>1</v>
      </c>
      <c r="J52" s="259" t="s">
        <v>32</v>
      </c>
      <c r="K52" s="258">
        <v>1</v>
      </c>
      <c r="L52" s="259" t="s">
        <v>30</v>
      </c>
      <c r="M52" s="260">
        <f>I52*K52</f>
        <v>1</v>
      </c>
      <c r="N52" s="257"/>
      <c r="O52" s="261"/>
      <c r="P52" s="261"/>
      <c r="Q52" s="261"/>
      <c r="R52" s="256"/>
      <c r="T52" s="257"/>
      <c r="U52" s="258">
        <v>34</v>
      </c>
      <c r="V52" s="259" t="s">
        <v>29</v>
      </c>
      <c r="W52" s="258">
        <v>1</v>
      </c>
      <c r="X52" s="259" t="s">
        <v>30</v>
      </c>
      <c r="Y52" s="260">
        <f>U52+W52</f>
        <v>35</v>
      </c>
      <c r="Z52" s="257"/>
    </row>
    <row r="53" spans="1:27" ht="3.75" customHeight="1">
      <c r="A53" s="16"/>
      <c r="B53" s="220"/>
      <c r="C53" s="224"/>
      <c r="D53" s="224"/>
      <c r="E53" s="224"/>
      <c r="F53" s="224"/>
      <c r="G53" s="224"/>
      <c r="H53" s="220"/>
      <c r="I53" s="224"/>
      <c r="J53" s="224"/>
      <c r="K53" s="224"/>
      <c r="L53" s="224"/>
      <c r="M53" s="224"/>
      <c r="N53" s="220"/>
      <c r="O53" s="8"/>
      <c r="P53" s="8"/>
      <c r="Q53" s="8"/>
      <c r="R53" s="16"/>
      <c r="T53" s="220"/>
      <c r="U53" s="224"/>
      <c r="V53" s="224"/>
      <c r="W53" s="224"/>
      <c r="X53" s="224"/>
      <c r="Y53" s="224"/>
      <c r="Z53" s="220"/>
    </row>
    <row r="54" spans="1:27" s="262" customFormat="1" ht="33" customHeight="1">
      <c r="A54" s="256"/>
      <c r="B54" s="257"/>
      <c r="C54" s="271">
        <v>1</v>
      </c>
      <c r="D54" s="259" t="s">
        <v>31</v>
      </c>
      <c r="E54" s="258">
        <v>1</v>
      </c>
      <c r="F54" s="259" t="s">
        <v>30</v>
      </c>
      <c r="G54" s="260">
        <f>C54-E54</f>
        <v>0</v>
      </c>
      <c r="H54" s="257"/>
      <c r="I54" s="258">
        <v>1</v>
      </c>
      <c r="J54" s="259" t="s">
        <v>232</v>
      </c>
      <c r="K54" s="258">
        <v>1</v>
      </c>
      <c r="L54" s="259" t="s">
        <v>30</v>
      </c>
      <c r="M54" s="260">
        <f>I54/K54</f>
        <v>1</v>
      </c>
      <c r="N54" s="257"/>
      <c r="O54" s="261"/>
      <c r="P54" s="261"/>
      <c r="Q54" s="261"/>
      <c r="R54" s="256"/>
      <c r="T54" s="257"/>
      <c r="U54" s="258">
        <v>43</v>
      </c>
      <c r="V54" s="259" t="s">
        <v>31</v>
      </c>
      <c r="W54" s="258">
        <v>1</v>
      </c>
      <c r="X54" s="259" t="s">
        <v>30</v>
      </c>
      <c r="Y54" s="260">
        <f>U54-W54</f>
        <v>42</v>
      </c>
      <c r="Z54" s="257"/>
    </row>
    <row r="55" spans="1:27" ht="9" customHeight="1">
      <c r="A55" s="16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8"/>
      <c r="P55" s="8"/>
      <c r="Q55" s="8"/>
      <c r="R55" s="16"/>
      <c r="T55" s="220"/>
      <c r="U55" s="221"/>
      <c r="V55" s="222"/>
      <c r="W55" s="221"/>
      <c r="X55" s="222"/>
      <c r="Y55" s="223"/>
      <c r="Z55" s="220"/>
    </row>
    <row r="56" spans="1:27" ht="19.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T56" s="220"/>
      <c r="U56" s="220"/>
      <c r="V56" s="220"/>
      <c r="W56" s="220"/>
      <c r="X56" s="220"/>
      <c r="Y56" s="220"/>
      <c r="Z56" s="220"/>
    </row>
    <row r="57" spans="1:27" ht="39" customHeight="1">
      <c r="A57" s="19"/>
      <c r="B57" s="19"/>
      <c r="C57" s="34" t="s">
        <v>68</v>
      </c>
      <c r="D57" s="19"/>
      <c r="E57" s="19"/>
      <c r="F57" s="19"/>
      <c r="G57" s="19"/>
      <c r="H57" s="33">
        <f>COUNTIF(M9:O50,"J")</f>
        <v>0</v>
      </c>
      <c r="I57" s="34" t="s">
        <v>82</v>
      </c>
      <c r="J57" s="19"/>
      <c r="K57" s="19"/>
      <c r="L57" s="19"/>
      <c r="M57" s="19"/>
      <c r="N57" s="19"/>
      <c r="O57" s="19"/>
      <c r="P57" s="19"/>
      <c r="Q57" s="19"/>
      <c r="R57" s="19"/>
    </row>
    <row r="58" spans="1:27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</row>
    <row r="59" spans="1:27" ht="33" customHeight="1">
      <c r="A59" s="19"/>
      <c r="B59" s="19"/>
      <c r="C59" s="19"/>
      <c r="D59" s="19"/>
      <c r="E59" s="35" t="str">
        <f>IF(H57=30,"Συγχαρητήρια. Έμαθες να βρίσκεις την αξία","")</f>
        <v/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</row>
    <row r="60" spans="1:27" ht="30" customHeight="1">
      <c r="A60" s="19"/>
      <c r="B60" s="19"/>
      <c r="C60" s="19"/>
      <c r="D60" s="19"/>
      <c r="E60" s="19"/>
      <c r="F60" s="35" t="str">
        <f>IF(H57=30,"       ενός κλάσματος.","")</f>
        <v/>
      </c>
      <c r="G60" s="36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</row>
    <row r="61" spans="1:27" ht="9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</row>
    <row r="62" spans="1:27" ht="33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</row>
    <row r="63" spans="1:27" ht="30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</row>
    <row r="64" spans="1:27" ht="35.2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</row>
    <row r="65" spans="1:18" ht="35.2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</row>
    <row r="66" spans="1:18" ht="33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</row>
    <row r="67" spans="1:18" ht="30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</row>
    <row r="68" spans="1:18" ht="1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</row>
    <row r="69" spans="1:18" ht="33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</row>
    <row r="70" spans="1:18" ht="30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</row>
    <row r="71" spans="1:18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</row>
    <row r="72" spans="1:18" ht="33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</row>
    <row r="73" spans="1:18" ht="30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</row>
    <row r="75" spans="1:18" ht="33" customHeight="1"/>
    <row r="76" spans="1:18" ht="30" customHeight="1"/>
    <row r="77" spans="1:18" ht="9.75" customHeight="1"/>
    <row r="78" spans="1:18" ht="33" customHeight="1"/>
    <row r="79" spans="1:18" ht="30" customHeight="1"/>
    <row r="81" ht="35.25" customHeight="1"/>
    <row r="82" ht="33" customHeight="1"/>
    <row r="83" ht="30" customHeight="1"/>
    <row r="84" ht="15" customHeight="1"/>
    <row r="85" ht="33" customHeight="1"/>
    <row r="86" ht="30" customHeight="1"/>
    <row r="88" ht="33" customHeight="1"/>
    <row r="89" ht="30" customHeight="1"/>
    <row r="91" ht="33" customHeight="1"/>
    <row r="92" ht="30" customHeight="1"/>
    <row r="93" ht="9.75" customHeight="1"/>
    <row r="94" ht="33" customHeight="1"/>
    <row r="95" ht="30" customHeight="1"/>
    <row r="96" ht="35.25" customHeight="1"/>
    <row r="97" ht="35.25" customHeight="1"/>
    <row r="98" ht="33" customHeight="1"/>
    <row r="99" ht="30" customHeight="1"/>
    <row r="100" ht="15" customHeight="1"/>
    <row r="101" ht="33" customHeight="1"/>
    <row r="102" ht="30" customHeight="1"/>
    <row r="104" ht="33" customHeight="1"/>
    <row r="105" ht="30" customHeight="1"/>
    <row r="107" ht="33" customHeight="1"/>
    <row r="108" ht="30" customHeight="1"/>
    <row r="109" ht="9.75" customHeight="1"/>
    <row r="110" ht="33" customHeight="1"/>
    <row r="111" ht="30" customHeight="1"/>
    <row r="113" ht="35.25" customHeight="1"/>
    <row r="114" ht="33" customHeight="1"/>
    <row r="115" ht="30" customHeight="1"/>
    <row r="116" ht="15" customHeight="1"/>
    <row r="117" ht="33" customHeight="1"/>
    <row r="118" ht="30" customHeight="1"/>
    <row r="120" ht="33" customHeight="1"/>
    <row r="121" ht="30" customHeight="1"/>
    <row r="123" ht="33" customHeight="1"/>
    <row r="124" ht="30" customHeight="1"/>
    <row r="125" ht="9.75" customHeight="1"/>
    <row r="126" ht="33" customHeight="1"/>
    <row r="127" ht="30" customHeight="1"/>
    <row r="129" ht="35.25" customHeight="1"/>
    <row r="130" ht="33" customHeight="1"/>
    <row r="131" ht="30" customHeight="1"/>
    <row r="132" ht="15" customHeight="1"/>
    <row r="133" ht="33" customHeight="1"/>
    <row r="134" ht="30" customHeight="1"/>
    <row r="136" ht="33" customHeight="1"/>
    <row r="137" ht="30" customHeight="1"/>
    <row r="139" ht="33" customHeight="1"/>
    <row r="140" ht="30" customHeight="1"/>
    <row r="141" ht="9.75" customHeight="1"/>
    <row r="142" ht="33" customHeight="1"/>
    <row r="143" ht="30" customHeight="1"/>
    <row r="146" spans="1:22" ht="35.25" customHeight="1"/>
    <row r="147" spans="1:22" s="218" customFormat="1" ht="24.7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s="218" customFormat="1" ht="24.7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s="218" customFormat="1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s="218" customFormat="1" ht="24.7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s="218" customFormat="1" ht="24.7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s="218" customFormat="1" ht="24.7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s="218" customFormat="1" ht="11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s="218" customFormat="1" ht="24.7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s="218" customFormat="1" ht="24.7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s="218" customFormat="1" ht="24.7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s="218" customFormat="1" ht="24.7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s="218" customFormat="1" ht="24.7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s="218" customFormat="1" ht="24.7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s="218" customFormat="1" ht="24.7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s="218" customFormat="1" ht="24.7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s="218" customFormat="1" ht="24.7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s="218" customFormat="1" ht="24.7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s="218" customFormat="1" ht="24.7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</sheetData>
  <sheetProtection password="C613" sheet="1" objects="1" scenarios="1"/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ΠΕΡΙΕΧΟΜΕΝΑ</vt:lpstr>
      <vt:lpstr>Μέγιστος Κοινός Διαιρέτης</vt:lpstr>
      <vt:lpstr>Απλοποίηση κλασμάτων</vt:lpstr>
      <vt:lpstr>Καταχρηστικά και μικτά κλάσμ.</vt:lpstr>
      <vt:lpstr>Καταχρηστικά κλάσμ σε επιφάνεια</vt:lpstr>
      <vt:lpstr>Πολλαπλασιασμός κλασμάτων</vt:lpstr>
      <vt:lpstr>Πολλσμός κλασμ. με σχήματα</vt:lpstr>
      <vt:lpstr> ΠΡΟΒΛΗΜΑΤΑ Αξίας κλασμάτων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Kypros</cp:lastModifiedBy>
  <cp:lastPrinted>2010-11-22T20:14:25Z</cp:lastPrinted>
  <dcterms:created xsi:type="dcterms:W3CDTF">2004-10-06T02:06:47Z</dcterms:created>
  <dcterms:modified xsi:type="dcterms:W3CDTF">2021-03-31T18:19:47Z</dcterms:modified>
</cp:coreProperties>
</file>